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2660" tabRatio="804" firstSheet="1" activeTab="4"/>
  </bookViews>
  <sheets>
    <sheet name="SĄRAŠAS" sheetId="1" r:id="rId1"/>
    <sheet name="6_VSAFAS_4p" sheetId="2" r:id="rId2"/>
    <sheet name="6_VSAFAS_6p" sheetId="3" r:id="rId3"/>
    <sheet name="8_VSAFAS_1p" sheetId="4" r:id="rId4"/>
    <sheet name="10_VSAFAS_2p" sheetId="5" r:id="rId5"/>
    <sheet name="12_VSAFAS_1p" sheetId="6" r:id="rId6"/>
    <sheet name="13_VSAFAS_1p" sheetId="7" r:id="rId7"/>
    <sheet name="17_VSAFAS_7p" sheetId="8" r:id="rId8"/>
    <sheet name="17_VSAFAS_8p" sheetId="9" r:id="rId9"/>
    <sheet name="17_VSAFAS_12p" sheetId="10" r:id="rId10"/>
    <sheet name="17_VSAFAS_13p" sheetId="11" r:id="rId11"/>
    <sheet name="20_VSAFAS_4p" sheetId="12" r:id="rId12"/>
    <sheet name="20_VSAFAS_5p" sheetId="13" r:id="rId13"/>
    <sheet name="25_VSAFAS_P" sheetId="14" r:id="rId14"/>
  </sheets>
  <externalReferences>
    <externalReference r:id="rId17"/>
    <externalReference r:id="rId18"/>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sada">#REF!</definedName>
    <definedName name="SAPBEXhrIndnt" hidden="1">"Wide"</definedName>
    <definedName name="SAPsysID" hidden="1">"708C5W7SBKP804JT78WJ0JNKI"</definedName>
    <definedName name="SAPwbID" hidden="1">"ARS"</definedName>
    <definedName name="sd" hidden="1">'[1]Table'!#REF!</definedName>
    <definedName name="_xlnm.Print_Area" localSheetId="5">'12_VSAFAS_1p'!$A$1:$R$54</definedName>
    <definedName name="_xlnm.Print_Area" localSheetId="6">'13_VSAFAS_1p'!$A$1:$M$44</definedName>
    <definedName name="_xlnm.Print_Area" localSheetId="9">'17_VSAFAS_12p'!$A$1:$I$24</definedName>
    <definedName name="_xlnm.Print_Area" localSheetId="10">'17_VSAFAS_13p'!$A$1:$D$18</definedName>
    <definedName name="_xlnm.Print_Area" localSheetId="7">'17_VSAFAS_7p'!$A$1:$I$32</definedName>
    <definedName name="_xlnm.Print_Area" localSheetId="8">'17_VSAFAS_8p'!$A$1:$G$39</definedName>
    <definedName name="_xlnm.Print_Area" localSheetId="11">'20_VSAFAS_4p'!$A$1:$M$28</definedName>
    <definedName name="_xlnm.Print_Area" localSheetId="12">'20_VSAFAS_5p'!$A$1:$H$20</definedName>
    <definedName name="_xlnm.Print_Area" localSheetId="1">'6_VSAFAS_4p'!$A$1:$E$27</definedName>
    <definedName name="_xlnm.Print_Area" localSheetId="2">'6_VSAFAS_6p'!$A$1:$E$23</definedName>
    <definedName name="_xlnm.Print_Area" localSheetId="3">'8_VSAFAS_1p'!$A$1:$J$37</definedName>
    <definedName name="_xlnm.Print_Titles" localSheetId="5">'12_VSAFAS_1p'!$9:$11</definedName>
    <definedName name="_xlnm.Print_Titles" localSheetId="6">'13_VSAFAS_1p'!$9:$11</definedName>
    <definedName name="_xlnm.Print_Titles" localSheetId="11">'20_VSAFAS_4p'!$10:$12</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<sst xmlns="http://schemas.openxmlformats.org/spreadsheetml/2006/main" count="1062" uniqueCount="582">
  <si>
    <r>
      <t xml:space="preserve">2013 M. INFORMACIJA PAGAL VEIKLOS SEGMENTUS </t>
    </r>
  </si>
  <si>
    <t xml:space="preserve">Kvalifikacijos kėlimo </t>
  </si>
  <si>
    <t xml:space="preserve">Kitos </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</si>
  <si>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</si>
  <si>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</si>
  <si>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Iš viso</t>
  </si>
  <si>
    <t>PAGRINDINĖS VEIKLOS PINIGŲ SRAUTAI</t>
  </si>
  <si>
    <t>Socialinių išmokų</t>
  </si>
  <si>
    <t>Kitų paslaugų įsigijimo</t>
  </si>
  <si>
    <t>Sumokėtos palūkanos</t>
  </si>
  <si>
    <t>Kitos išmokos</t>
  </si>
  <si>
    <t>1.3.</t>
  </si>
  <si>
    <t>22.</t>
  </si>
  <si>
    <t>25.</t>
  </si>
  <si>
    <t>4.3.</t>
  </si>
  <si>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</si>
  <si>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</si>
  <si>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</si>
  <si>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</si>
  <si>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</si>
  <si>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</si>
  <si>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</si>
  <si>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</si>
  <si>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</si>
  <si>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</si>
  <si>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</si>
  <si>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</si>
  <si>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</si>
  <si>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</si>
  <si>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</si>
  <si>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</si>
  <si>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</si>
  <si>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</si>
  <si>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</si>
  <si>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</si>
  <si>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</si>
  <si>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</si>
  <si>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</si>
  <si>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</si>
  <si>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</si>
  <si>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</si>
  <si>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</si>
  <si>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</si>
  <si>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(1.1+1.2+1.3+1.4–1.5+1.6)</t>
  </si>
  <si>
    <t>Pinigai bankų sąskaitose</t>
  </si>
  <si>
    <t>Pinigai kasoje </t>
  </si>
  <si>
    <t>Pinigai kelyje </t>
  </si>
  <si>
    <t>Pinigai įšaldytose sąskaitose</t>
  </si>
  <si>
    <t>Pinigų įšaldytose sąskaitose nuvertėjimas</t>
  </si>
  <si>
    <t>Pinigų ekvivalentai</t>
  </si>
  <si>
    <t>Pinigai iš savivaldybės biudžeto (2.1+2.2+2.3+2.4–2.5+2.6)</t>
  </si>
  <si>
    <t>2.1. </t>
  </si>
  <si>
    <t>Pinigai bankų sąskaitose </t>
  </si>
  <si>
    <t>2.2. </t>
  </si>
  <si>
    <t>2.3. </t>
  </si>
  <si>
    <t>2.4. </t>
  </si>
  <si>
    <t>3. </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</si>
  <si>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</si>
  <si>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</si>
  <si>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</si>
  <si>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</si>
  <si>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</si>
  <si>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</si>
  <si>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</si>
  <si>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</si>
  <si>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</si>
  <si>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</si>
  <si>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</si>
  <si>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</si>
  <si>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</si>
  <si>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</si>
  <si>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</si>
  <si>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</si>
  <si>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</si>
  <si>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</si>
  <si>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</si>
  <si>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</si>
  <si>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</si>
  <si>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</si>
  <si>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Kitos mokėtinos sumos</t>
  </si>
  <si>
    <t>Kai kurių trumpalaikių mokėtinų sumų balansinė vertė (1+2+3+4)</t>
  </si>
  <si>
    <t>______________________________</t>
  </si>
  <si>
    <t xml:space="preserve">17-ojo VSAFAS „Finansinis turtas ir finansiniai įsipareigojimai“ </t>
  </si>
  <si>
    <t>INFORMACIJA APIE ĮSIPAREIGOJIMŲ DALĮ (ĮSKAITANT FINANSINĖS NUOMOS (LIZINGO) ĮSIPAREIGOJIMUS) NACIONALINE IR UŽSIENIO VALIUTOMIS</t>
  </si>
  <si>
    <t>Įsipareigojimų dalis valiuta</t>
  </si>
  <si>
    <t>Nacionaline  </t>
  </si>
  <si>
    <t>Eurais </t>
  </si>
  <si>
    <t>JAV doleriais </t>
  </si>
  <si>
    <t>Kitomis  </t>
  </si>
  <si>
    <t>Iš viso </t>
  </si>
  <si>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</si>
  <si>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</si>
  <si>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</si>
  <si>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</si>
  <si>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r>
      <t>13</t>
    </r>
    <r>
      <rPr>
        <b/>
        <sz val="10"/>
        <rFont val="Times New Roman"/>
        <family val="1"/>
      </rPr>
      <t xml:space="preserve"> </t>
    </r>
    <r>
      <rPr>
        <sz val="10"/>
        <rFont val="Times New Roman"/>
        <family val="1"/>
      </rPr>
      <t>priedas</t>
    </r>
  </si>
  <si>
    <r>
      <t xml:space="preserve">(Informacijos apie įsipareigojimus pagal jų įvykdymo valiutą pateikimo žemesniojo ir aukštesniojo lygių finansinių ataskaitų aiškinamajame rašte </t>
    </r>
    <r>
      <rPr>
        <b/>
        <sz val="10"/>
        <rFont val="Times New Roman"/>
        <family val="1"/>
      </rPr>
      <t>forma)</t>
    </r>
  </si>
  <si>
    <t>20-ojo VSAFAS „Finansavimo sumos“</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</si>
  <si>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</si>
  <si>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</si>
  <si>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</si>
  <si>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</si>
  <si>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Perduota kitiems viešojo sektoriaus subjektams</t>
  </si>
  <si>
    <t>Finansavimo sumų sumažėjimas dėl jų perdavimo ne viešojo sektoriaus subjektams</t>
  </si>
  <si>
    <t>Finansavimo sumos (grąžintos)</t>
  </si>
  <si>
    <t>nepiniginiam turtui įsigyti</t>
  </si>
  <si>
    <t>kitoms išlaidoms kompensuoti</t>
  </si>
  <si>
    <t>Iš kitų šaltinių:</t>
  </si>
  <si>
    <t>Iš viso finansavimo sumų</t>
  </si>
  <si>
    <t xml:space="preserve">                                     20-ojo VSAFAS „Finansavimo sumos“</t>
  </si>
  <si>
    <t xml:space="preserve">                                      4 priedas</t>
  </si>
  <si>
    <t>(Informacijos apie finansavimo sumas pagal šaltinį, tikslinę paskirtį ir jų pokyčius per ataskaitinį laikotarpį pateikimo žemesniojo lygio</t>
  </si>
  <si>
    <t>Finansavimo sumų sumažėjimas dėl jų panaudojimo savo veiklai</t>
  </si>
  <si>
    <t xml:space="preserve"> Finansavimo sumų (gautinų) pasikeitimas</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</si>
  <si>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</si>
  <si>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</si>
  <si>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</si>
  <si>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 Šioje skiltyje rodomas finansavimo sumų pergrupavimas, praėjusio ataskaitinio laikotarpio klaidų taisymas ir valiutos kurso įtaka pinigų likučiams, susijusiems su finansavimo sumomis</t>
  </si>
  <si>
    <t>___________________________________________________________________________</t>
  </si>
  <si>
    <t>Informacijos apie finansavimo sumas pagal šaltinį, tikslinę paskirtį ir jų pokyčius per ataskaitinį laikotarpį pateikimo žemesniojo lygio</t>
  </si>
  <si>
    <t>finansinių ataskaitų aiškinamajame rašte forma)</t>
  </si>
  <si>
    <t>FINANSAVIMO SUMŲ LIKUČIAI</t>
  </si>
  <si>
    <t>Finansavimo šaltinis</t>
  </si>
  <si>
    <t>Ataskaitinio laikotarpio pradžioje</t>
  </si>
  <si>
    <t>Finansavimo sumos (gautinos)</t>
  </si>
  <si>
    <t>Finansavimo sumos (gautos)</t>
  </si>
  <si>
    <t xml:space="preserve"> Finansavimo sumos (gautinos)</t>
  </si>
  <si>
    <t xml:space="preserve"> Finansavimo sumos (gautos)</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</si>
  <si>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</si>
  <si>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</si>
  <si>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</si>
  <si>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</si>
  <si>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r>
      <t>Finansavimo sumų pergrupavimas</t>
    </r>
    <r>
      <rPr>
        <b/>
        <vertAlign val="superscript"/>
        <sz val="11"/>
        <rFont val="Times New Roman"/>
        <family val="1"/>
      </rPr>
      <t>*</t>
    </r>
    <r>
      <rPr>
        <b/>
        <sz val="11"/>
        <rFont val="Times New Roman"/>
        <family val="1"/>
      </rPr>
      <t xml:space="preserve"> </t>
    </r>
  </si>
  <si>
    <r>
      <t>finansinių ataskaitų aiškinamajame rašte</t>
    </r>
    <r>
      <rPr>
        <b/>
        <sz val="11"/>
        <rFont val="Times New Roman"/>
        <family val="1"/>
      </rPr>
      <t xml:space="preserve"> forma)</t>
    </r>
  </si>
  <si>
    <r>
      <t xml:space="preserve"> Finansavimo sumos (gautos), išskyrus neatlygintinai gautą turtą</t>
    </r>
    <r>
      <rPr>
        <b/>
        <strike/>
        <sz val="11"/>
        <rFont val="Times New Roman"/>
        <family val="1"/>
      </rPr>
      <t xml:space="preserve"> </t>
    </r>
  </si>
  <si>
    <r>
      <t xml:space="preserve">Neatlygintinai </t>
    </r>
    <r>
      <rPr>
        <b/>
        <sz val="11"/>
        <rFont val="Times New Roman"/>
        <family val="1"/>
      </rPr>
      <t>gautas turtas</t>
    </r>
  </si>
  <si>
    <r>
      <t>Finansavimo sumų sumažėjimas dėl turto</t>
    </r>
    <r>
      <rPr>
        <b/>
        <sz val="11"/>
        <rFont val="Times New Roman"/>
        <family val="1"/>
      </rPr>
      <t xml:space="preserve"> pardavimo</t>
    </r>
  </si>
  <si>
    <r>
      <t>2.1</t>
    </r>
    <r>
      <rPr>
        <sz val="11"/>
        <rFont val="Times New Roman"/>
        <family val="1"/>
      </rPr>
      <t>.</t>
    </r>
  </si>
  <si>
    <r>
      <t>2.</t>
    </r>
    <r>
      <rPr>
        <sz val="11"/>
        <rFont val="Times New Roman"/>
        <family val="1"/>
      </rPr>
      <t>2.</t>
    </r>
  </si>
  <si>
    <r>
      <t>3.</t>
    </r>
    <r>
      <rPr>
        <sz val="11"/>
        <rFont val="Times New Roman"/>
        <family val="1"/>
      </rPr>
      <t>2.</t>
    </r>
  </si>
  <si>
    <t xml:space="preserve">   25-ojo VSAFAS „Segmentai“</t>
  </si>
  <si>
    <t xml:space="preserve">   priedas</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</si>
  <si>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</si>
  <si>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</si>
  <si>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</si>
  <si>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</si>
  <si>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</si>
  <si>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</si>
  <si>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</si>
  <si>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</si>
  <si>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</si>
  <si>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</si>
  <si>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</si>
  <si>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</si>
  <si>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</si>
  <si>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</si>
  <si>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</si>
  <si>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Paprastojo remonto ir eksploatavimo</t>
  </si>
  <si>
    <t>Nuvertėjimo ir nurašytų sumų</t>
  </si>
  <si>
    <t>1.9.</t>
  </si>
  <si>
    <t>1.10.</t>
  </si>
  <si>
    <t>1.11.</t>
  </si>
  <si>
    <t>1.12.</t>
  </si>
  <si>
    <t>Finansavimo</t>
  </si>
  <si>
    <t>1.13.</t>
  </si>
  <si>
    <t>Kitų paslaugų</t>
  </si>
  <si>
    <t>1.14.</t>
  </si>
  <si>
    <t>Išmokos:</t>
  </si>
  <si>
    <t>3.1.1.</t>
  </si>
  <si>
    <t>3.1.2.</t>
  </si>
  <si>
    <t>3.1.3.</t>
  </si>
  <si>
    <t>3.1.4.</t>
  </si>
  <si>
    <t>3.1.5.</t>
  </si>
  <si>
    <t>3.1.6.</t>
  </si>
  <si>
    <t>3.1.7.</t>
  </si>
  <si>
    <t>3.1.8.</t>
  </si>
  <si>
    <t>3.1.9.</t>
  </si>
  <si>
    <t>3.1.10.</t>
  </si>
  <si>
    <t>3.1.11.</t>
  </si>
  <si>
    <t>3.1.12.</t>
  </si>
  <si>
    <t>Darbo užmokesčio ir socialinio draudimo</t>
  </si>
  <si>
    <t>Komunalinių paslaugų ir ryšių</t>
  </si>
  <si>
    <t>Komandiruočių</t>
  </si>
  <si>
    <t>Transporto</t>
  </si>
  <si>
    <t>Kvalifikacijos kėlimo</t>
  </si>
  <si>
    <t>Atsargų įsigijimo</t>
  </si>
  <si>
    <t>Nuomos</t>
  </si>
  <si>
    <t>Ataskaitinio laikotarpio pabaigoje</t>
  </si>
  <si>
    <t>X</t>
  </si>
  <si>
    <t>1.1.</t>
  </si>
  <si>
    <t>1.2.</t>
  </si>
  <si>
    <t>2.1.</t>
  </si>
  <si>
    <t>2.2.</t>
  </si>
  <si>
    <t>3.1.</t>
  </si>
  <si>
    <t>3.2.</t>
  </si>
  <si>
    <t>4.1.</t>
  </si>
  <si>
    <t>4.2.</t>
  </si>
  <si>
    <t>_____________________________</t>
  </si>
  <si>
    <t>Straipsnio pavadinimas</t>
  </si>
  <si>
    <t>5=3+4</t>
  </si>
  <si>
    <t>10-ojo VSAFAS „Kitos pajamos“</t>
  </si>
  <si>
    <t>(Informacijos apie pagrindinės veiklos kitas pajamas pateikimo žemesniojo ir aukštesniojo lygių finansinių ataskaitų aiškinamajame rašte forma)</t>
  </si>
  <si>
    <t>PAGRINDINĖS VEIKLOS KITOS PAJAMOS*</t>
  </si>
  <si>
    <t>Pajamos iš rinkliavų</t>
  </si>
  <si>
    <t>Pajamos iš administracinių baudų</t>
  </si>
  <si>
    <t>Pajamos iš dividendų</t>
  </si>
  <si>
    <t>Pajamos iš atsargų pardavimo</t>
  </si>
  <si>
    <t>Ilgalaikio materialiojo, nematerialiojo ir biologinio turto pardavimo pelnas</t>
  </si>
  <si>
    <t>Suteiktų paslaugų pajamos**</t>
  </si>
  <si>
    <t>Kitos</t>
  </si>
  <si>
    <t>** Nurodoma, kokios tai paslaugos, ir, jei suma reikšminga, ji detalizuojama aiškinamojo rašto tekste.</t>
  </si>
  <si>
    <t>_______________________</t>
  </si>
  <si>
    <t>Sunaudotų ir parduotų atsargų savikaina</t>
  </si>
  <si>
    <r>
      <t xml:space="preserve">Apskaičiuotos </t>
    </r>
    <r>
      <rPr>
        <b/>
        <sz val="10"/>
        <rFont val="Times New Roman"/>
        <family val="1"/>
      </rPr>
      <t>pagrindinės veiklos kitos pajamos</t>
    </r>
  </si>
  <si>
    <r>
      <t xml:space="preserve">Pervestinos į biudžetą pagrindinės </t>
    </r>
    <r>
      <rPr>
        <b/>
        <sz val="10"/>
        <rFont val="Times New Roman"/>
        <family val="1"/>
      </rPr>
      <t>veiklos kitos pajamos</t>
    </r>
  </si>
  <si>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</si>
  <si>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</si>
  <si>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</si>
  <si>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</si>
  <si>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</si>
  <si>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</si>
  <si>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</si>
  <si>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</si>
  <si>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</si>
  <si>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</si>
  <si>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</si>
  <si>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</si>
  <si>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</si>
  <si>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</si>
  <si>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Įsigijimo ar pasigaminimo savikaina ataskaitinio laikotarpio pradžioje</t>
  </si>
  <si>
    <t>Įsigijimai per ataskaitinį laikotarpį (2.1+2.2)</t>
  </si>
  <si>
    <t xml:space="preserve">       </t>
  </si>
  <si>
    <t>pirkto turto įsigijimo savikaina</t>
  </si>
  <si>
    <t>neatlygintinai gauto turto įsigijimo savikaina</t>
  </si>
  <si>
    <t>Parduoto, perduoto ir  nurašyto turto suma per ataskaitinį laikotarpį (3.1+3.2+3.3)</t>
  </si>
  <si>
    <t>parduoto</t>
  </si>
  <si>
    <t>perduoto</t>
  </si>
  <si>
    <t>nurašyto</t>
  </si>
  <si>
    <t>Įsigijimo ar pasigaminimo savikaina ataskaitinio laikotarpio pabaigoje (1+2-3+/-4)</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</si>
  <si>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</si>
  <si>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</si>
  <si>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</si>
  <si>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</si>
  <si>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9.1.</t>
  </si>
  <si>
    <t>9.2.</t>
  </si>
  <si>
    <t>9.3.</t>
  </si>
  <si>
    <t>Sukaupta nusidėvėjimo suma ataskaitinio laikotarpio pabaigoje (6+7+8-9+/-10)</t>
  </si>
  <si>
    <t>Nuvertėjimo suma ataskaitinio laikotarpio pradžioje</t>
  </si>
  <si>
    <t>Neatlygintinai gauto turto sukaupta nuvertėjimo suma**</t>
  </si>
  <si>
    <t xml:space="preserve">Apskaičiuota nuvertėjimo suma per ataskaitinį laikotarpį </t>
  </si>
  <si>
    <t>Panaikinta nuvertėjimo suma per ataskaitinį laikotarpį</t>
  </si>
  <si>
    <t>Sukaupta parduoto, perduoto ir nurašyto turto nuvertėjimo suma (16.1+16.2+16.3)</t>
  </si>
  <si>
    <t>16.1.</t>
  </si>
  <si>
    <t>16.2.</t>
  </si>
  <si>
    <t>16.3.</t>
  </si>
  <si>
    <t>22.1.</t>
  </si>
  <si>
    <t>22.2.</t>
  </si>
  <si>
    <t>22.3.</t>
  </si>
  <si>
    <t>* - Pažymėti ataskaitos laukai nepildomi.</t>
  </si>
  <si>
    <t>**- Kito subjekto sukaupta turto nusidėvėjimo arba nuvertėjimo suma iki perdavimo.</t>
  </si>
  <si>
    <t>                                                                                       6-ojo VSAFAS „Finansinių ataskaitų aiškinamasis raštas“</t>
  </si>
  <si>
    <t xml:space="preserve">                                                                                       4 priedas               </t>
  </si>
  <si>
    <t>FINANSINĖS IR INVESTICINĖS VEIKLOS PAJAMOS IR SĄNAUDOS</t>
  </si>
  <si>
    <t>Finansinės ir investicinės veiklos pajamos</t>
  </si>
  <si>
    <t>Pelnas dėl valiutos kurso pasikeitimo</t>
  </si>
  <si>
    <t>Baudų ir delspinigių pajamos</t>
  </si>
  <si>
    <t>Palūkanų pajamos</t>
  </si>
  <si>
    <t>1.4.</t>
  </si>
  <si>
    <t>Dividendai</t>
  </si>
  <si>
    <t>1.5.</t>
  </si>
  <si>
    <t>1.6.</t>
  </si>
  <si>
    <t>Pervestinos finansinės ir investicinės veiklos pajamos</t>
  </si>
  <si>
    <t>Finansinės ir investicinės veiklos sąnaudos</t>
  </si>
  <si>
    <t>Nuostolis dėl valiutos kurso pasikeitimo</t>
  </si>
  <si>
    <t>Baudų ir delspinigių sąnaudos</t>
  </si>
  <si>
    <t>2.3.</t>
  </si>
  <si>
    <t xml:space="preserve">Palūkanų sąnaudos </t>
  </si>
  <si>
    <t>2.4.</t>
  </si>
  <si>
    <t>Kitos finansinės ir investicinės veiklos sąnaudos*</t>
  </si>
  <si>
    <t>Finansinės ir investicinės veiklos rezultatas (1-2)</t>
  </si>
  <si>
    <t>* Reikšmingos sumos turi būti detalizuojamos aiškinamojo rašto tekste.</t>
  </si>
  <si>
    <r>
      <t>(Informacijos apie finansinės ir investicinės veiklos pajamas ir sąnaudas pateikimo aukštesniojo ir žemesniojo lygių finansinių ataskaitų aiškinamajame rašte</t>
    </r>
    <r>
      <rPr>
        <b/>
        <sz val="12"/>
        <rFont val="Times New Roman"/>
        <family val="1"/>
      </rPr>
      <t xml:space="preserve"> forma)</t>
    </r>
  </si>
  <si>
    <r>
      <t>Kitos finansinės ir investicinės veiklos pajamos</t>
    </r>
    <r>
      <rPr>
        <b/>
        <sz val="12"/>
        <rFont val="Times New Roman"/>
        <family val="1"/>
      </rPr>
      <t>*</t>
    </r>
  </si>
  <si>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</si>
  <si>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</si>
  <si>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</si>
  <si>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</si>
  <si>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</si>
  <si>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</si>
  <si>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</si>
  <si>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</si>
  <si>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</si>
  <si>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</si>
  <si>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</si>
  <si>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</si>
  <si>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</si>
  <si>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</si>
  <si>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</si>
  <si>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</si>
  <si>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</si>
  <si>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Informacijos apie kontroliuojamus, asocijuotuosius ir kitus subjektus</t>
  </si>
  <si>
    <t>Informacija apie kontroliuojamus, asocijuotus ir kitus subjektus ataskaitinio laikotarpio pabaigoje</t>
  </si>
  <si>
    <t>2.5.</t>
  </si>
  <si>
    <r>
      <t>Nuvertėjimo suma ataskaitinio laikotarpio pabaigoje (12+13+14</t>
    </r>
    <r>
      <rPr>
        <b/>
        <strike/>
        <sz val="10"/>
        <rFont val="Times New Roman"/>
        <family val="1"/>
      </rPr>
      <t xml:space="preserve"> </t>
    </r>
    <r>
      <rPr>
        <b/>
        <sz val="10"/>
        <rFont val="Times New Roman"/>
        <family val="1"/>
      </rPr>
      <t xml:space="preserve">-15-16+/-17) </t>
    </r>
  </si>
  <si>
    <r>
      <t>Ilgalaikio materialiojo turto likutinė vertė ataskaitinio laikotarpio pabaigoje (5-11-18+</t>
    </r>
    <r>
      <rPr>
        <b/>
        <sz val="10"/>
        <rFont val="Times New Roman"/>
        <family val="1"/>
      </rPr>
      <t xml:space="preserve"> 24)</t>
    </r>
  </si>
  <si>
    <r>
      <t>Ilgalaikio materialiojo turto likutinė vertė ataskaitinio laikotarpio pradžioje (1-6-12+19</t>
    </r>
    <r>
      <rPr>
        <b/>
        <sz val="10"/>
        <rFont val="Times New Roman"/>
        <family val="1"/>
      </rPr>
      <t>)</t>
    </r>
  </si>
  <si>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</si>
  <si>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</si>
  <si>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</si>
  <si>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</si>
  <si>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literatūros, mokslo ir meno kūriniai</t>
  </si>
  <si>
    <t>kitas nematerialusis turtas</t>
  </si>
  <si>
    <t>nebaigti projektai</t>
  </si>
  <si>
    <t>išankstiniai apmokėjimai</t>
  </si>
  <si>
    <t>Įsigijimai per ataskaitinį laikotarpį</t>
  </si>
  <si>
    <t>Parduoto, perduoto ir  nurašyto turto suma per ataskaitinį laikotarpį</t>
  </si>
  <si>
    <t>Sukaupta amortizacijos suma ataskaitinio laikotarpio pradžioje</t>
  </si>
  <si>
    <t>Neatlygintinai gauto turto sukaupta amortizacijos suma**</t>
  </si>
  <si>
    <t xml:space="preserve"> Apskaičiuota amortizacijos suma per ataskaitinį laikotarpį</t>
  </si>
  <si>
    <t>Sukaupta  parduoto,  perduoto ir nurašyto turto amortizacijos suma</t>
  </si>
  <si>
    <t>Sukaupta amortizacijos suma ataskaitinio laikotarpio pabaigoje (6+7+8-9+/-10)</t>
  </si>
  <si>
    <t>Apskaičiuota nuvertėjimo suma per ataskaitinį laikotarpį</t>
  </si>
  <si>
    <t>Sukaupta parduoto, perduoto ir nurašyto turto nuvertėjimo suma</t>
  </si>
  <si>
    <t>Nuvertėjimo suma ataskaitinio laikotarpio pabaigoje (12+13+14-15-16+/-17)</t>
  </si>
  <si>
    <t>Nematerialiojo turto likutinė vertė ataskaitinio laikotarpio pabaigoje (5-11-18)</t>
  </si>
  <si>
    <t>Nematerialiojo turto likutinė vertė  ataskaitinio laikotarpio pradžioje (1-6-12)</t>
  </si>
  <si>
    <t>**– Kito subjekto sukaupta turto amortizacijos arba nuvertėjimo suma iki perdavimo.</t>
  </si>
  <si>
    <t>2.6.</t>
  </si>
  <si>
    <t>3.3.</t>
  </si>
  <si>
    <t>3.4.</t>
  </si>
  <si>
    <t>3.5.</t>
  </si>
  <si>
    <r>
      <t>patentai ir kitos licencijos (išskyrus nurodytus 4 stulpelyje</t>
    </r>
    <r>
      <rPr>
        <b/>
        <sz val="10"/>
        <rFont val="Times New Roman"/>
        <family val="1"/>
      </rPr>
      <t>)</t>
    </r>
  </si>
  <si>
    <r>
      <t xml:space="preserve"> * – </t>
    </r>
    <r>
      <rPr>
        <sz val="10"/>
        <rFont val="Times New Roman"/>
        <family val="1"/>
      </rPr>
      <t>Pažymėti ataskaitos laukai nepildomi.</t>
    </r>
  </si>
  <si>
    <t>17-ojo VSAFAS „Finansinis turtas ir finansiniai įsipareigojimai“</t>
  </si>
  <si>
    <t>Balansinė vertė ataskaitinio laikotarpio pradžioje</t>
  </si>
  <si>
    <t>Balansinė vertė ataskaitinio laikotarpio pabaigoje</t>
  </si>
  <si>
    <t>Per ataskaitinį laikotarpį</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</si>
  <si>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</si>
  <si>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</si>
  <si>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</si>
  <si>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</si>
  <si>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</si>
  <si>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</si>
  <si>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</si>
  <si>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</si>
  <si>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</si>
  <si>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</si>
  <si>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</si>
  <si>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</si>
  <si>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</si>
  <si>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</si>
  <si>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t>įsigyto turto įsigijimo savikaina</t>
  </si>
  <si>
    <t>nemokamai gautų atsargų įsigijimo savikaina</t>
  </si>
  <si>
    <t>Atsargų sumažėjimas per ataskaitinį laikotarpį  (3.1+3.2+3.3+3.4)</t>
  </si>
  <si>
    <t>Parduota</t>
  </si>
  <si>
    <t>Perleista (paskirstyta)</t>
  </si>
  <si>
    <t>Sunaudota veikloje</t>
  </si>
  <si>
    <t>Kiti nurašymai</t>
  </si>
  <si>
    <t>Pergrupavimai (+/-)</t>
  </si>
  <si>
    <t>Atsargų įsigijimo vertė ataskaitinio laikotarpio pabaigoje (1+2-3+/-4)</t>
  </si>
  <si>
    <t>Atsargų nuvertėjimas ataskaitinio laikotarpio pradžioje</t>
  </si>
  <si>
    <t>Nemokamai arba už simbolinį atlygį gautų atsargų sukaupta nuvertėjimo suma (iki perdavimo)</t>
  </si>
  <si>
    <t>Per ataskaitinį laikotarpį parduotų, perleistų (paskirstytų), sunaudotų ir nurašytų atsargų nuvertėjimas (10.1+10.2+10.3+10.4)</t>
  </si>
  <si>
    <t>10.1.</t>
  </si>
  <si>
    <t>10.2.</t>
  </si>
  <si>
    <t>10.3.</t>
  </si>
  <si>
    <t>10.4.</t>
  </si>
  <si>
    <t>Nuvertėjimo pergrupavimai (+/-)</t>
  </si>
  <si>
    <t>Atsargų balansinė vertė ataskaitinio laikotarpio pradžioje (1-6)</t>
  </si>
  <si>
    <t>_______________________________</t>
  </si>
  <si>
    <t>*Reikšmingos sumos turi būti detalizuojamos aiškinamojo rašto tekste.</t>
  </si>
  <si>
    <t xml:space="preserve">        2 priedas</t>
  </si>
  <si>
    <r>
      <t>Įsigyta atsargų per ataskaitinį laikotarpį:</t>
    </r>
    <r>
      <rPr>
        <sz val="9"/>
        <rFont val="Times New (W1)"/>
        <family val="1"/>
      </rPr>
      <t xml:space="preserve"> </t>
    </r>
    <r>
      <rPr>
        <sz val="9"/>
        <rFont val="Times New (W1)"/>
        <family val="0"/>
      </rPr>
      <t>(2.1+2.2)</t>
    </r>
  </si>
  <si>
    <r>
      <t>Atsargų nuvertėjimas</t>
    </r>
    <r>
      <rPr>
        <b/>
        <sz val="9"/>
        <rFont val="Times New Roman"/>
        <family val="1"/>
      </rPr>
      <t xml:space="preserve"> </t>
    </r>
    <r>
      <rPr>
        <sz val="9"/>
        <rFont val="Times New Roman"/>
        <family val="1"/>
      </rPr>
      <t xml:space="preserve">per ataskaitinį laikotarpį </t>
    </r>
  </si>
  <si>
    <r>
      <t>Atsargų nuvertėjimo</t>
    </r>
    <r>
      <rPr>
        <b/>
        <sz val="9"/>
        <rFont val="Times New Roman"/>
        <family val="1"/>
      </rPr>
      <t xml:space="preserve"> </t>
    </r>
    <r>
      <rPr>
        <sz val="9"/>
        <rFont val="Times New Roman"/>
        <family val="1"/>
      </rPr>
      <t>atkūrimo per ataskaitinį laikotarpį suma</t>
    </r>
  </si>
  <si>
    <r>
      <t xml:space="preserve">Atsargų nuvertėjimas ataskaitinio laikotarpio pabaigoje </t>
    </r>
    <r>
      <rPr>
        <b/>
        <sz val="9"/>
        <rFont val="Times New Roman"/>
        <family val="1"/>
      </rPr>
      <t>(6+7+8-9-10+/-11)</t>
    </r>
  </si>
  <si>
    <r>
      <t>Atsargų balansinė vertė ataskaitinio laikotarpio pabaigoje (5-</t>
    </r>
    <r>
      <rPr>
        <b/>
        <sz val="9"/>
        <rFont val="Times New Roman"/>
        <family val="1"/>
      </rPr>
      <t>12)</t>
    </r>
  </si>
  <si>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</si>
  <si>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</si>
  <si>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</si>
  <si>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</si>
  <si>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</si>
  <si>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</si>
  <si>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</si>
  <si>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</si>
  <si>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</si>
  <si>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</si>
  <si>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</si>
  <si>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</si>
  <si>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</si>
  <si>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</si>
  <si>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</si>
  <si>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</si>
  <si>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</si>
  <si>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</si>
  <si>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</si>
  <si>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</si>
  <si>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</si>
  <si>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</si>
  <si>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</si>
  <si>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</si>
  <si>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</si>
  <si>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</si>
  <si>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</si>
  <si>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</si>
  <si>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</si>
  <si>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</si>
  <si>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</si>
  <si>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</si>
  <si>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</si>
  <si>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</si>
  <si>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</si>
  <si>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</si>
  <si>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</si>
  <si>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</si>
  <si>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</si>
  <si>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</si>
  <si>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</si>
  <si>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</si>
  <si>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</si>
  <si>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</si>
  <si>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</si>
  <si>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</si>
  <si>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</si>
  <si>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</si>
  <si>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</si>
  <si>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</si>
  <si>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</si>
  <si>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</si>
  <si>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</si>
  <si>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</si>
  <si>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</si>
  <si>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</si>
  <si>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</si>
  <si>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</si>
  <si>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</si>
  <si>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</si>
  <si>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</si>
  <si>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</si>
  <si>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</si>
  <si>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</si>
  <si>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</si>
  <si>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</si>
  <si>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</si>
  <si>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</si>
  <si>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</si>
  <si>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</si>
  <si>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</si>
  <si>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</si>
  <si>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</si>
  <si>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</si>
  <si>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</si>
  <si>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</si>
  <si>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</si>
  <si>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</si>
  <si>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</si>
  <si>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</si>
  <si>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</si>
  <si>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</si>
  <si>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</si>
  <si>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</si>
  <si>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</si>
  <si>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</si>
  <si>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</si>
  <si>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</si>
  <si>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</si>
  <si>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</si>
  <si>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</si>
  <si>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</si>
  <si>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</si>
  <si>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</si>
  <si>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</si>
  <si>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</si>
  <si>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</si>
  <si>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</si>
  <si>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</si>
  <si>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</si>
  <si>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</si>
  <si>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</si>
  <si>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</si>
  <si>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</si>
  <si>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</si>
  <si>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</si>
  <si>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</si>
  <si>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</si>
  <si>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</si>
  <si>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</si>
  <si>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</si>
  <si>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</si>
  <si>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</si>
  <si>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</si>
  <si>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</si>
  <si>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</si>
  <si>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</si>
  <si>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</si>
  <si>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</si>
  <si>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</si>
  <si>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</si>
  <si>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</si>
  <si>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</si>
  <si>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</si>
  <si>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</si>
  <si>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</si>
  <si>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</si>
  <si>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</si>
  <si>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</si>
  <si>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</si>
  <si>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</si>
  <si>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</si>
  <si>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</si>
  <si>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</si>
  <si>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</si>
  <si>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</si>
  <si>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</si>
  <si>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</si>
  <si>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</si>
  <si>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</si>
  <si>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</si>
  <si>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</si>
  <si>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</si>
  <si>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</si>
  <si>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</si>
  <si>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</si>
  <si>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</si>
  <si>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</si>
  <si>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</si>
  <si>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</si>
  <si>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</si>
  <si>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</si>
  <si>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</si>
  <si>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</si>
  <si>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</si>
  <si>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</si>
  <si>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</si>
  <si>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</si>
  <si>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</si>
  <si>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</si>
  <si>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</si>
  <si>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</si>
  <si>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</si>
  <si>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</si>
  <si>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</si>
  <si>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Straipsniai</t>
  </si>
  <si>
    <t>Paskutinė ataskaitinio laikotarpio diena</t>
  </si>
  <si>
    <t>Paskutinė praėjusio ataskaitinio laikotarpio diena</t>
  </si>
  <si>
    <t>Ilgalaikis materialusis ir biologinis turtas, skirtas parduoti</t>
  </si>
  <si>
    <t>Sukauptos gautinos sumos</t>
  </si>
  <si>
    <t>Kitos gautinos sumos</t>
  </si>
  <si>
    <t>Iš kitų šaltinių</t>
  </si>
  <si>
    <t>Mokėtinos subsidijos, dotacijos ir finansavimo sumos</t>
  </si>
  <si>
    <t>Tiekėjams mokėtinos sumos</t>
  </si>
  <si>
    <t>Sukauptos mokėtinos sumos</t>
  </si>
  <si>
    <t>Kiti trumpalaikiai įsipareigojimai</t>
  </si>
  <si>
    <t>Plėtros darbai</t>
  </si>
  <si>
    <t>Programinė įranga ir jos licencijos</t>
  </si>
  <si>
    <t>Kitas nematerialusis turtas</t>
  </si>
  <si>
    <t>Prestižas</t>
  </si>
  <si>
    <t>Žemė</t>
  </si>
  <si>
    <t>Pastatai</t>
  </si>
  <si>
    <t>Mašinos ir įrenginiai</t>
  </si>
  <si>
    <t>Baldai ir biuro įranga</t>
  </si>
  <si>
    <t>Strateginės ir neliečiamosios atsargos</t>
  </si>
  <si>
    <t>Medžiagos, žaliavos ir ūkinis inventorius</t>
  </si>
  <si>
    <t>Nebaigta gaminti produkcija ir nebaigtos vykdyti sutartys</t>
  </si>
  <si>
    <t>Ataskaitinis laikotarpis</t>
  </si>
  <si>
    <t>Praėjęs ataskaitinis laikotarpis</t>
  </si>
  <si>
    <t>Pagrindinės veiklos kitos pajamos</t>
  </si>
  <si>
    <t>PAGRINDINĖS VEIKLOS SĄNAUDOS</t>
  </si>
  <si>
    <t>APSKAITOS POLITIKOS KEITIMO IR ESMINIŲ APSKAITOS KLAIDŲ TAISYMO ĮTAKA</t>
  </si>
  <si>
    <t>***- Pažymėtose eilutėse parodomas skirtumas tarp ilgalaikio materialiojo turto tikrosios vertės ir įsigijimo savikainos.</t>
  </si>
  <si>
    <t>Tikroji vertė ataskaitinio laikotarpio pradžioje***</t>
  </si>
  <si>
    <t>Neatlygintinai gauto turto iš kito subjekto sukauptos tikrosios vertės pokytis***</t>
  </si>
  <si>
    <t>Tikrosios vertės pasikeitimo per ataskaitinį laikotarpį suma (+/-) ***</t>
  </si>
  <si>
    <t>Parduoto, perduoto ir nurašyto turto tikrosios vertės suma (22.1+22.2+22.3)***</t>
  </si>
  <si>
    <t>parduoto***</t>
  </si>
  <si>
    <t>perduoto***</t>
  </si>
  <si>
    <t>nurašyto***</t>
  </si>
  <si>
    <t>Pergrupavimai (+/-)***</t>
  </si>
  <si>
    <t>Tikroji vertė ataskaitinio laikotarpio pabaigoje (19+20+/-21-22+/-23)***</t>
  </si>
  <si>
    <t xml:space="preserve">   </t>
  </si>
  <si>
    <t>Nusidėvėjimo ir amortizacijos</t>
  </si>
  <si>
    <t xml:space="preserve">Komandiruočių </t>
  </si>
  <si>
    <t xml:space="preserve">Transporto </t>
  </si>
</sst>
</file>

<file path=xl/styles.xml><?xml version="1.0" encoding="utf-8"?>
<styleSheet xmlns="http://schemas.openxmlformats.org/spreadsheetml/2006/main">
  <numFmts count="2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Yes&quot;;&quot;Yes&quot;;&quot;No&quot;"/>
    <numFmt numFmtId="165" formatCode="&quot;True&quot;;&quot;True&quot;;&quot;False&quot;"/>
    <numFmt numFmtId="166" formatCode="&quot;On&quot;;&quot;On&quot;;&quot;Off&quot;"/>
    <numFmt numFmtId="167" formatCode="[$€-2]\ #,##0.00_);[Red]\([$€-2]\ #,##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Red]#,##0.0"/>
    <numFmt numFmtId="178" formatCode="&quot; &quot;#,##0&quot;    &quot;;&quot;-&quot;#,##0&quot;    &quot;;&quot; -    &quot;;&quot; &quot;@&quot; &quot;"/>
    <numFmt numFmtId="179" formatCode="dd&quot;.&quot;mmm"/>
    <numFmt numFmtId="180" formatCode="&quot; &quot;#,##0&quot; &quot;;&quot; (&quot;#,##0&quot;)&quot;;&quot; - &quot;;&quot; &quot;@&quot; &quot;"/>
    <numFmt numFmtId="181" formatCode="&quot; &quot;#,##0.00&quot;    &quot;;&quot;-&quot;#,##0.00&quot;    &quot;;&quot; -&quot;00&quot;    &quot;;&quot; &quot;@&quot; &quot;"/>
    <numFmt numFmtId="182" formatCode="[$-427]yyyy\ &quot;m.&quot;\ mmmm\ d\ &quot;d.&quot;"/>
    <numFmt numFmtId="183" formatCode="0.000"/>
  </numFmts>
  <fonts count="79">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strike/>
      <sz val="10"/>
      <name val="Times New Roman"/>
      <family val="1"/>
    </font>
    <font>
      <sz val="8"/>
      <name val="Arial"/>
      <family val="0"/>
    </font>
    <font>
      <u val="single"/>
      <sz val="10"/>
      <color indexed="36"/>
      <name val="Arial"/>
      <family val="0"/>
    </font>
    <font>
      <u val="single"/>
      <sz val="10"/>
      <color indexed="12"/>
      <name val="Arial"/>
      <family val="0"/>
    </font>
    <font>
      <sz val="11"/>
      <name val="Times New Roman"/>
      <family val="1"/>
    </font>
    <font>
      <strike/>
      <sz val="12"/>
      <name val="Times New Roman"/>
      <family val="1"/>
    </font>
    <font>
      <sz val="10"/>
      <name val="Helv"/>
      <family val="0"/>
    </font>
    <font>
      <b/>
      <strike/>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name val="Arial"/>
      <family val="0"/>
    </font>
    <font>
      <b/>
      <sz val="12"/>
      <name val="Arial"/>
      <family val="0"/>
    </font>
    <font>
      <b/>
      <strike/>
      <sz val="12"/>
      <name val="Times New Roman"/>
      <family val="1"/>
    </font>
    <font>
      <sz val="11"/>
      <name val="Arial"/>
      <family val="0"/>
    </font>
    <font>
      <b/>
      <sz val="11"/>
      <name val="Times New Roman"/>
      <family val="1"/>
    </font>
    <font>
      <strike/>
      <sz val="11"/>
      <name val="Times New Roman"/>
      <family val="1"/>
    </font>
    <font>
      <b/>
      <sz val="9"/>
      <name val="Times New Roman"/>
      <family val="1"/>
    </font>
    <font>
      <sz val="9"/>
      <name val="Times New (W1)"/>
      <family val="1"/>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0"/>
      <color indexed="62"/>
      <name val="Arial"/>
      <family val="2"/>
    </font>
    <font>
      <u val="single"/>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0"/>
      <name val="Calibri"/>
      <family val="2"/>
    </font>
    <font>
      <sz val="11"/>
      <color indexed="14"/>
      <name val="Calibri"/>
      <family val="2"/>
    </font>
    <font>
      <b/>
      <sz val="11"/>
      <name val="Arial"/>
      <family val="2"/>
    </font>
    <font>
      <b/>
      <strike/>
      <sz val="11"/>
      <name val="Times New Roman"/>
      <family val="1"/>
    </font>
    <font>
      <b/>
      <vertAlign val="superscript"/>
      <sz val="11"/>
      <name val="Times New Roman"/>
      <family val="1"/>
    </font>
    <font>
      <strike/>
      <sz val="10"/>
      <name val="Times New (W1)"/>
      <family val="1"/>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36"/>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solid">
        <fgColor indexed="12"/>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58"/>
      </bottom>
    </border>
    <border>
      <left/>
      <right/>
      <top/>
      <bottom style="medium">
        <color indexed="58"/>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s>
  <cellStyleXfs count="1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26" fillId="0" borderId="3" applyNumberFormat="0" applyFill="0" applyAlignment="0" applyProtection="0"/>
    <xf numFmtId="0" fontId="26" fillId="0" borderId="0" applyNumberFormat="0" applyFill="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2" fillId="17" borderId="0" applyNumberFormat="0" applyFont="0" applyBorder="0" applyAlignment="0" applyProtection="0"/>
    <xf numFmtId="0" fontId="42" fillId="18" borderId="0" applyNumberFormat="0" applyFont="0" applyBorder="0" applyAlignment="0" applyProtection="0"/>
    <xf numFmtId="0" fontId="42" fillId="18" borderId="0" applyNumberFormat="0" applyFont="0" applyBorder="0" applyAlignment="0" applyProtection="0"/>
    <xf numFmtId="0" fontId="42" fillId="18" borderId="0" applyNumberFormat="0" applyFont="0" applyBorder="0" applyAlignment="0" applyProtection="0"/>
    <xf numFmtId="0" fontId="42" fillId="18" borderId="0" applyNumberFormat="0" applyFon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8" fillId="22" borderId="0" applyNumberForma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2" fillId="24" borderId="0" applyNumberFormat="0" applyFont="0" applyBorder="0" applyAlignment="0" applyProtection="0"/>
    <xf numFmtId="0" fontId="43" fillId="25"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6" borderId="0" applyNumberFormat="0" applyBorder="0" applyAlignment="0" applyProtection="0"/>
    <xf numFmtId="0" fontId="18" fillId="27" borderId="0" applyNumberFormat="0" applyBorder="0" applyAlignment="0" applyProtection="0"/>
    <xf numFmtId="0" fontId="42" fillId="28" borderId="0" applyNumberFormat="0" applyFont="0" applyBorder="0" applyAlignment="0" applyProtection="0"/>
    <xf numFmtId="0" fontId="42" fillId="28" borderId="0" applyNumberFormat="0" applyFont="0" applyBorder="0" applyAlignment="0" applyProtection="0"/>
    <xf numFmtId="0" fontId="42" fillId="28" borderId="0" applyNumberFormat="0" applyFont="0" applyBorder="0" applyAlignment="0" applyProtection="0"/>
    <xf numFmtId="0" fontId="42" fillId="28"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8" fillId="13" borderId="0" applyNumberForma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23" borderId="0" applyNumberFormat="0" applyFont="0" applyBorder="0" applyAlignment="0" applyProtection="0"/>
    <xf numFmtId="0" fontId="42" fillId="32" borderId="0" applyNumberFormat="0" applyFont="0" applyBorder="0" applyAlignment="0" applyProtection="0"/>
    <xf numFmtId="0" fontId="42" fillId="32" borderId="0" applyNumberFormat="0" applyFont="0" applyBorder="0" applyAlignment="0" applyProtection="0"/>
    <xf numFmtId="0" fontId="42" fillId="32" borderId="0" applyNumberFormat="0" applyFont="0" applyBorder="0" applyAlignment="0" applyProtection="0"/>
    <xf numFmtId="0" fontId="42" fillId="32" borderId="0" applyNumberFormat="0" applyFont="0" applyBorder="0" applyAlignment="0" applyProtection="0"/>
    <xf numFmtId="0" fontId="43" fillId="2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18" fillId="14" borderId="0" applyNumberFormat="0" applyBorder="0" applyAlignment="0" applyProtection="0"/>
    <xf numFmtId="0" fontId="42" fillId="35" borderId="0" applyNumberFormat="0" applyFont="0" applyBorder="0" applyAlignment="0" applyProtection="0"/>
    <xf numFmtId="0" fontId="42" fillId="35" borderId="0" applyNumberFormat="0" applyFont="0" applyBorder="0" applyAlignment="0" applyProtection="0"/>
    <xf numFmtId="0" fontId="42" fillId="35" borderId="0" applyNumberFormat="0" applyFont="0" applyBorder="0" applyAlignment="0" applyProtection="0"/>
    <xf numFmtId="0" fontId="42" fillId="35" borderId="0" applyNumberFormat="0" applyFont="0" applyBorder="0" applyAlignment="0" applyProtection="0"/>
    <xf numFmtId="0" fontId="42" fillId="36" borderId="0" applyNumberFormat="0" applyFont="0" applyBorder="0" applyAlignment="0" applyProtection="0"/>
    <xf numFmtId="0" fontId="42" fillId="36" borderId="0" applyNumberFormat="0" applyFont="0" applyBorder="0" applyAlignment="0" applyProtection="0"/>
    <xf numFmtId="0" fontId="42" fillId="36" borderId="0" applyNumberFormat="0" applyFont="0" applyBorder="0" applyAlignment="0" applyProtection="0"/>
    <xf numFmtId="0" fontId="42" fillId="36" borderId="0" applyNumberFormat="0" applyFon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7" borderId="0" applyNumberFormat="0" applyBorder="0" applyAlignment="0" applyProtection="0"/>
    <xf numFmtId="0" fontId="18" fillId="38" borderId="0" applyNumberFormat="0" applyBorder="0" applyAlignment="0" applyProtection="0"/>
    <xf numFmtId="0" fontId="42" fillId="39" borderId="0" applyNumberFormat="0" applyFont="0" applyBorder="0" applyAlignment="0" applyProtection="0"/>
    <xf numFmtId="0" fontId="42" fillId="39" borderId="0" applyNumberFormat="0" applyFont="0" applyBorder="0" applyAlignment="0" applyProtection="0"/>
    <xf numFmtId="0" fontId="42" fillId="39" borderId="0" applyNumberFormat="0" applyFont="0" applyBorder="0" applyAlignment="0" applyProtection="0"/>
    <xf numFmtId="0" fontId="42" fillId="39" borderId="0" applyNumberFormat="0" applyFont="0" applyBorder="0" applyAlignment="0" applyProtection="0"/>
    <xf numFmtId="0" fontId="42" fillId="18" borderId="0" applyNumberFormat="0" applyFont="0" applyBorder="0" applyAlignment="0" applyProtection="0"/>
    <xf numFmtId="0" fontId="42" fillId="18" borderId="0" applyNumberFormat="0" applyFont="0" applyBorder="0" applyAlignment="0" applyProtection="0"/>
    <xf numFmtId="0" fontId="42" fillId="18" borderId="0" applyNumberFormat="0" applyFont="0" applyBorder="0" applyAlignment="0" applyProtection="0"/>
    <xf numFmtId="0" fontId="42" fillId="18" borderId="0" applyNumberFormat="0" applyFon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25" borderId="0" applyNumberFormat="0" applyBorder="0" applyAlignment="0" applyProtection="0"/>
    <xf numFmtId="0" fontId="19" fillId="3" borderId="0" applyNumberFormat="0" applyBorder="0" applyAlignment="0" applyProtection="0"/>
    <xf numFmtId="0" fontId="20" fillId="42" borderId="4" applyNumberFormat="0" applyAlignment="0" applyProtection="0"/>
    <xf numFmtId="0" fontId="47" fillId="43" borderId="5" applyNumberFormat="0" applyAlignment="0" applyProtection="0"/>
    <xf numFmtId="0" fontId="47" fillId="43" borderId="5" applyNumberFormat="0" applyAlignment="0" applyProtection="0"/>
    <xf numFmtId="0" fontId="47" fillId="43" borderId="5" applyNumberFormat="0" applyAlignment="0" applyProtection="0"/>
    <xf numFmtId="0" fontId="47" fillId="43" borderId="5" applyNumberFormat="0" applyAlignment="0" applyProtection="0"/>
    <xf numFmtId="0" fontId="47" fillId="43" borderId="5" applyNumberFormat="0" applyAlignment="0" applyProtection="0"/>
    <xf numFmtId="0" fontId="47" fillId="43" borderId="5" applyNumberFormat="0" applyAlignment="0" applyProtection="0"/>
    <xf numFmtId="0" fontId="47" fillId="43" borderId="5" applyNumberFormat="0" applyAlignment="0" applyProtection="0"/>
    <xf numFmtId="0" fontId="47" fillId="43" borderId="5" applyNumberFormat="0" applyAlignment="0" applyProtection="0"/>
    <xf numFmtId="0" fontId="46" fillId="18" borderId="4" applyNumberFormat="0" applyAlignment="0" applyProtection="0"/>
    <xf numFmtId="0" fontId="21" fillId="44" borderId="6" applyNumberFormat="0" applyAlignment="0" applyProtection="0"/>
    <xf numFmtId="0" fontId="48" fillId="33" borderId="6" applyNumberFormat="0" applyAlignment="0" applyProtection="0"/>
    <xf numFmtId="0" fontId="48" fillId="33" borderId="6" applyNumberFormat="0" applyAlignment="0" applyProtection="0"/>
    <xf numFmtId="0" fontId="48" fillId="33" borderId="6" applyNumberFormat="0" applyAlignment="0" applyProtection="0"/>
    <xf numFmtId="0" fontId="48" fillId="33" borderId="6" applyNumberFormat="0" applyAlignment="0" applyProtection="0"/>
    <xf numFmtId="0" fontId="48" fillId="33" borderId="6" applyNumberFormat="0" applyAlignment="0" applyProtection="0"/>
    <xf numFmtId="0" fontId="48" fillId="33" borderId="6" applyNumberFormat="0" applyAlignment="0" applyProtection="0"/>
    <xf numFmtId="0" fontId="48" fillId="33" borderId="6" applyNumberFormat="0" applyAlignment="0" applyProtection="0"/>
    <xf numFmtId="0" fontId="48" fillId="33" borderId="6" applyNumberFormat="0" applyAlignment="0" applyProtection="0"/>
    <xf numFmtId="0" fontId="48" fillId="32" borderId="6" applyNumberFormat="0" applyAlignment="0" applyProtection="0"/>
    <xf numFmtId="181" fontId="42" fillId="0" borderId="0" applyFont="0" applyFill="0" applyBorder="0" applyAlignment="0" applyProtection="0"/>
    <xf numFmtId="181" fontId="42" fillId="0" borderId="0" applyFont="0" applyFill="0" applyBorder="0" applyAlignment="0" applyProtection="0"/>
    <xf numFmtId="181" fontId="42" fillId="0" borderId="0" applyFont="0" applyFill="0" applyBorder="0" applyAlignment="0" applyProtection="0"/>
    <xf numFmtId="181" fontId="42" fillId="0" borderId="0" applyFont="0" applyFill="0" applyBorder="0" applyAlignment="0" applyProtection="0"/>
    <xf numFmtId="181" fontId="42"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42" fillId="29" borderId="0" applyNumberFormat="0" applyFont="0" applyBorder="0" applyAlignment="0" applyProtection="0"/>
    <xf numFmtId="0" fontId="50" fillId="45" borderId="0" applyNumberFormat="0" applyBorder="0" applyAlignment="0" applyProtection="0"/>
    <xf numFmtId="0" fontId="24" fillId="0" borderId="1"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1" fillId="0" borderId="1" applyNumberFormat="0" applyFill="0" applyAlignment="0" applyProtection="0"/>
    <xf numFmtId="0" fontId="25" fillId="0" borderId="2"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3" fillId="0" borderId="2" applyNumberFormat="0" applyFill="0" applyAlignment="0" applyProtection="0"/>
    <xf numFmtId="0" fontId="26" fillId="0" borderId="3"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5" fillId="0" borderId="3" applyNumberFormat="0" applyFill="0" applyAlignment="0" applyProtection="0"/>
    <xf numFmtId="0" fontId="2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27" fillId="7" borderId="4" applyNumberFormat="0" applyAlignment="0" applyProtection="0"/>
    <xf numFmtId="0" fontId="60" fillId="18" borderId="5" applyNumberFormat="0" applyAlignment="0" applyProtection="0"/>
    <xf numFmtId="0" fontId="60" fillId="18" borderId="5" applyNumberFormat="0" applyAlignment="0" applyProtection="0"/>
    <xf numFmtId="0" fontId="60" fillId="18" borderId="5" applyNumberFormat="0" applyAlignment="0" applyProtection="0"/>
    <xf numFmtId="0" fontId="60" fillId="18" borderId="5" applyNumberFormat="0" applyAlignment="0" applyProtection="0"/>
    <xf numFmtId="0" fontId="60" fillId="18" borderId="5" applyNumberFormat="0" applyAlignment="0" applyProtection="0"/>
    <xf numFmtId="0" fontId="60" fillId="18" borderId="5" applyNumberFormat="0" applyAlignment="0" applyProtection="0"/>
    <xf numFmtId="0" fontId="60" fillId="18" borderId="5" applyNumberFormat="0" applyAlignment="0" applyProtection="0"/>
    <xf numFmtId="0" fontId="60" fillId="18" borderId="5" applyNumberFormat="0" applyAlignment="0" applyProtection="0"/>
    <xf numFmtId="0" fontId="59" fillId="46" borderId="4" applyNumberFormat="0" applyAlignment="0" applyProtection="0"/>
    <xf numFmtId="0" fontId="30" fillId="42" borderId="10" applyNumberFormat="0" applyAlignment="0" applyProtection="0"/>
    <xf numFmtId="0" fontId="33" fillId="0" borderId="0" applyNumberFormat="0" applyFill="0" applyBorder="0" applyAlignment="0" applyProtection="0"/>
    <xf numFmtId="0" fontId="27" fillId="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11"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61" fillId="0" borderId="11" applyNumberFormat="0" applyFill="0" applyAlignment="0" applyProtection="0"/>
    <xf numFmtId="0" fontId="29" fillId="4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62" fillId="48" borderId="0" applyNumberFormat="0" applyBorder="0" applyAlignment="0" applyProtection="0"/>
    <xf numFmtId="0" fontId="29" fillId="47" borderId="0" applyNumberFormat="0" applyBorder="0" applyAlignment="0" applyProtection="0"/>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0" fillId="0" borderId="0">
      <alignment/>
      <protection/>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4" fillId="0" borderId="0" applyNumberFormat="0" applyBorder="0" applyProtection="0">
      <alignment/>
    </xf>
    <xf numFmtId="0" fontId="64" fillId="0" borderId="0" applyNumberFormat="0" applyBorder="0" applyProtection="0">
      <alignment/>
    </xf>
    <xf numFmtId="0" fontId="64" fillId="0" borderId="0" applyNumberFormat="0" applyBorder="0" applyProtection="0">
      <alignment/>
    </xf>
    <xf numFmtId="0" fontId="64"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0" fillId="0" borderId="0">
      <alignment/>
      <protection/>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lignment/>
      <protection/>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0" fillId="0" borderId="0">
      <alignment/>
      <protection/>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Font="0" applyFill="0" applyBorder="0" applyAlignment="0" applyProtection="0"/>
    <xf numFmtId="0" fontId="0" fillId="0" borderId="0">
      <alignment/>
      <protection/>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0" fillId="0" borderId="0">
      <alignment/>
      <protection/>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Font="0" applyFill="0" applyBorder="0" applyAlignment="0" applyProtection="0"/>
    <xf numFmtId="0" fontId="17" fillId="0" borderId="0" applyNumberFormat="0" applyBorder="0" applyProtection="0">
      <alignment/>
    </xf>
    <xf numFmtId="0" fontId="42" fillId="0" borderId="0" applyNumberFormat="0" applyBorder="0" applyProtection="0">
      <alignment/>
    </xf>
    <xf numFmtId="0" fontId="63" fillId="28"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Font="0" applyFill="0" applyBorder="0" applyAlignment="0" applyProtection="0"/>
    <xf numFmtId="0" fontId="0" fillId="0" borderId="0">
      <alignment/>
      <protection/>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42" fillId="0" borderId="0">
      <alignment/>
      <protection/>
    </xf>
    <xf numFmtId="0" fontId="63" fillId="28"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0" fillId="0" borderId="0">
      <alignment/>
      <protection/>
    </xf>
    <xf numFmtId="0" fontId="17"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Fill="0" applyBorder="0" applyAlignment="0" applyProtection="0"/>
    <xf numFmtId="0" fontId="42" fillId="0" borderId="0">
      <alignment/>
      <protection/>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42" fillId="0" borderId="0" applyNumberFormat="0" applyFon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0" fillId="0" borderId="0">
      <alignment/>
      <protection/>
    </xf>
    <xf numFmtId="0" fontId="42" fillId="0" borderId="0" applyNumberFormat="0" applyFon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63" fillId="28" borderId="0" applyNumberFormat="0" applyBorder="0" applyProtection="0">
      <alignment/>
    </xf>
    <xf numFmtId="0" fontId="0" fillId="0" borderId="0">
      <alignment/>
      <protection/>
    </xf>
    <xf numFmtId="0" fontId="63" fillId="28" borderId="0" applyNumberFormat="0" applyBorder="0" applyProtection="0">
      <alignment/>
    </xf>
    <xf numFmtId="0" fontId="63" fillId="28" borderId="0" applyNumberFormat="0" applyBorder="0" applyProtection="0">
      <alignment/>
    </xf>
    <xf numFmtId="0" fontId="10" fillId="49" borderId="0">
      <alignment/>
      <protection/>
    </xf>
    <xf numFmtId="0" fontId="63" fillId="28" borderId="0" applyNumberFormat="0" applyBorder="0" applyProtection="0">
      <alignment/>
    </xf>
    <xf numFmtId="0" fontId="63" fillId="28"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lignment/>
      <protection/>
    </xf>
    <xf numFmtId="0" fontId="42" fillId="0"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42" fillId="0" borderId="0" applyNumberFormat="0" applyBorder="0" applyProtection="0">
      <alignment/>
    </xf>
    <xf numFmtId="0" fontId="42" fillId="0" borderId="0" applyNumberFormat="0" applyFont="0" applyBorder="0" applyProtection="0">
      <alignment/>
    </xf>
    <xf numFmtId="0" fontId="42" fillId="0" borderId="0">
      <alignment/>
      <protection/>
    </xf>
    <xf numFmtId="0" fontId="42" fillId="0" borderId="0" applyNumberFormat="0" applyFont="0" applyBorder="0" applyProtection="0">
      <alignment/>
    </xf>
    <xf numFmtId="0" fontId="17" fillId="0"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pplyNumberFormat="0" applyBorder="0" applyProtection="0">
      <alignment/>
    </xf>
    <xf numFmtId="0" fontId="17" fillId="0" borderId="0">
      <alignment/>
      <protection/>
    </xf>
    <xf numFmtId="0" fontId="17" fillId="0"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17" fillId="0" borderId="0" applyNumberFormat="0" applyBorder="0" applyProtection="0">
      <alignment/>
    </xf>
    <xf numFmtId="0" fontId="42" fillId="0"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pplyNumberFormat="0" applyBorder="0" applyProtection="0">
      <alignment/>
    </xf>
    <xf numFmtId="0" fontId="42" fillId="0" borderId="0">
      <alignment/>
      <protection/>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63" fillId="28"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50" borderId="13" applyNumberFormat="0" applyFont="0" applyAlignment="0" applyProtection="0"/>
    <xf numFmtId="0" fontId="42" fillId="39" borderId="13"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5" applyNumberFormat="0" applyFont="0" applyAlignment="0" applyProtection="0"/>
    <xf numFmtId="0" fontId="42" fillId="39" borderId="13" applyNumberFormat="0" applyFont="0" applyAlignment="0" applyProtection="0"/>
    <xf numFmtId="0" fontId="30" fillId="42" borderId="10" applyNumberFormat="0" applyAlignment="0" applyProtection="0"/>
    <xf numFmtId="0" fontId="65" fillId="43" borderId="10" applyNumberFormat="0" applyAlignment="0" applyProtection="0"/>
    <xf numFmtId="0" fontId="65" fillId="43" borderId="10" applyNumberFormat="0" applyAlignment="0" applyProtection="0"/>
    <xf numFmtId="0" fontId="65" fillId="43" borderId="10" applyNumberFormat="0" applyAlignment="0" applyProtection="0"/>
    <xf numFmtId="0" fontId="65" fillId="43" borderId="10" applyNumberFormat="0" applyAlignment="0" applyProtection="0"/>
    <xf numFmtId="0" fontId="65" fillId="43" borderId="10" applyNumberFormat="0" applyAlignment="0" applyProtection="0"/>
    <xf numFmtId="0" fontId="65" fillId="43" borderId="10" applyNumberFormat="0" applyAlignment="0" applyProtection="0"/>
    <xf numFmtId="0" fontId="65" fillId="43" borderId="10" applyNumberFormat="0" applyAlignment="0" applyProtection="0"/>
    <xf numFmtId="0" fontId="65" fillId="43" borderId="10" applyNumberFormat="0" applyAlignment="0" applyProtection="0"/>
    <xf numFmtId="0" fontId="65" fillId="18" borderId="10" applyNumberFormat="0" applyAlignment="0" applyProtection="0"/>
    <xf numFmtId="0" fontId="18" fillId="16" borderId="0" applyNumberFormat="0" applyBorder="0" applyAlignment="0" applyProtection="0"/>
    <xf numFmtId="0" fontId="18" fillId="22" borderId="0" applyNumberFormat="0" applyBorder="0" applyAlignment="0" applyProtection="0"/>
    <xf numFmtId="0" fontId="18" fillId="27"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38" borderId="0" applyNumberFormat="0" applyBorder="0" applyAlignment="0" applyProtection="0"/>
    <xf numFmtId="0" fontId="0" fillId="50" borderId="13" applyNumberFormat="0" applyFont="0" applyAlignment="0" applyProtection="0"/>
    <xf numFmtId="0" fontId="31" fillId="0" borderId="0" applyNumberFormat="0" applyFill="0" applyBorder="0" applyAlignment="0" applyProtection="0"/>
    <xf numFmtId="9" fontId="0" fillId="0" borderId="0" applyFont="0" applyFill="0" applyBorder="0" applyAlignment="0" applyProtection="0"/>
    <xf numFmtId="4" fontId="63" fillId="48" borderId="5" applyProtection="0">
      <alignment vertical="center"/>
    </xf>
    <xf numFmtId="4" fontId="63" fillId="48" borderId="5" applyProtection="0">
      <alignment vertical="center"/>
    </xf>
    <xf numFmtId="4" fontId="66" fillId="48" borderId="5" applyProtection="0">
      <alignment vertical="center"/>
    </xf>
    <xf numFmtId="4" fontId="63" fillId="48" borderId="5" applyProtection="0">
      <alignment horizontal="left" vertical="center"/>
    </xf>
    <xf numFmtId="4" fontId="63" fillId="48" borderId="5" applyProtection="0">
      <alignment horizontal="left" vertical="center"/>
    </xf>
    <xf numFmtId="0" fontId="67" fillId="48" borderId="14" applyNumberFormat="0" applyProtection="0">
      <alignment horizontal="left" vertical="top"/>
    </xf>
    <xf numFmtId="4" fontId="63" fillId="37" borderId="5" applyProtection="0">
      <alignment horizontal="left" vertical="center"/>
    </xf>
    <xf numFmtId="4" fontId="63" fillId="37" borderId="5" applyProtection="0">
      <alignment horizontal="left" vertical="center"/>
    </xf>
    <xf numFmtId="4" fontId="63" fillId="25" borderId="5" applyProtection="0">
      <alignment horizontal="right" vertical="center"/>
    </xf>
    <xf numFmtId="4" fontId="63" fillId="25" borderId="5" applyProtection="0">
      <alignment horizontal="right" vertical="center"/>
    </xf>
    <xf numFmtId="4" fontId="63" fillId="51" borderId="5" applyProtection="0">
      <alignment horizontal="right" vertical="center"/>
    </xf>
    <xf numFmtId="4" fontId="63" fillId="51" borderId="5" applyProtection="0">
      <alignment horizontal="right" vertical="center"/>
    </xf>
    <xf numFmtId="4" fontId="63" fillId="26" borderId="15" applyProtection="0">
      <alignment horizontal="right" vertical="center"/>
    </xf>
    <xf numFmtId="4" fontId="63" fillId="26" borderId="15" applyProtection="0">
      <alignment horizontal="right" vertical="center"/>
    </xf>
    <xf numFmtId="4" fontId="63" fillId="40" borderId="5" applyProtection="0">
      <alignment horizontal="right" vertical="center"/>
    </xf>
    <xf numFmtId="4" fontId="63" fillId="40" borderId="5" applyProtection="0">
      <alignment horizontal="right" vertical="center"/>
    </xf>
    <xf numFmtId="4" fontId="63" fillId="52" borderId="5" applyProtection="0">
      <alignment horizontal="right" vertical="center"/>
    </xf>
    <xf numFmtId="4" fontId="63" fillId="52" borderId="5" applyProtection="0">
      <alignment horizontal="right" vertical="center"/>
    </xf>
    <xf numFmtId="4" fontId="63" fillId="41" borderId="5" applyProtection="0">
      <alignment horizontal="right" vertical="center"/>
    </xf>
    <xf numFmtId="4" fontId="63" fillId="41" borderId="5" applyProtection="0">
      <alignment horizontal="right" vertical="center"/>
    </xf>
    <xf numFmtId="4" fontId="63" fillId="31" borderId="5" applyProtection="0">
      <alignment horizontal="right" vertical="center"/>
    </xf>
    <xf numFmtId="4" fontId="63" fillId="31" borderId="5" applyProtection="0">
      <alignment horizontal="right" vertical="center"/>
    </xf>
    <xf numFmtId="4" fontId="63" fillId="30" borderId="5" applyProtection="0">
      <alignment horizontal="right" vertical="center"/>
    </xf>
    <xf numFmtId="4" fontId="63" fillId="30" borderId="5" applyProtection="0">
      <alignment horizontal="right" vertical="center"/>
    </xf>
    <xf numFmtId="4" fontId="63" fillId="29" borderId="5" applyProtection="0">
      <alignment horizontal="right" vertical="center"/>
    </xf>
    <xf numFmtId="4" fontId="63" fillId="29" borderId="5" applyProtection="0">
      <alignment horizontal="right" vertical="center"/>
    </xf>
    <xf numFmtId="4" fontId="63" fillId="0" borderId="15" applyFill="0" applyProtection="0">
      <alignment horizontal="left" vertical="center"/>
    </xf>
    <xf numFmtId="4" fontId="63" fillId="0" borderId="15" applyFill="0" applyProtection="0">
      <alignment horizontal="left" vertical="center"/>
    </xf>
    <xf numFmtId="4" fontId="17" fillId="36" borderId="15" applyProtection="0">
      <alignment horizontal="left" vertical="center"/>
    </xf>
    <xf numFmtId="4" fontId="17" fillId="36" borderId="15" applyProtection="0">
      <alignment horizontal="left" vertical="center"/>
    </xf>
    <xf numFmtId="4" fontId="17" fillId="36" borderId="15" applyProtection="0">
      <alignment horizontal="left" vertical="center" indent="1"/>
    </xf>
    <xf numFmtId="4" fontId="17" fillId="36" borderId="15" applyProtection="0">
      <alignment horizontal="left" vertical="center" indent="1"/>
    </xf>
    <xf numFmtId="4" fontId="17" fillId="36" borderId="15" applyProtection="0">
      <alignment horizontal="left" vertical="center" indent="1"/>
    </xf>
    <xf numFmtId="4" fontId="17" fillId="36" borderId="15" applyProtection="0">
      <alignment horizontal="left" vertical="center" indent="1"/>
    </xf>
    <xf numFmtId="4" fontId="17" fillId="36" borderId="15" applyProtection="0">
      <alignment horizontal="left" vertical="center"/>
    </xf>
    <xf numFmtId="4" fontId="17" fillId="36" borderId="15" applyProtection="0">
      <alignment horizontal="left" vertical="center"/>
    </xf>
    <xf numFmtId="4" fontId="17" fillId="36" borderId="15" applyProtection="0">
      <alignment horizontal="left" vertical="center" indent="1"/>
    </xf>
    <xf numFmtId="4" fontId="17" fillId="36" borderId="15" applyProtection="0">
      <alignment horizontal="left" vertical="center" indent="1"/>
    </xf>
    <xf numFmtId="4" fontId="17" fillId="36" borderId="15" applyProtection="0">
      <alignment horizontal="left" vertical="center" indent="1"/>
    </xf>
    <xf numFmtId="4" fontId="17" fillId="36" borderId="15" applyProtection="0">
      <alignment horizontal="left" vertical="center" indent="1"/>
    </xf>
    <xf numFmtId="4" fontId="63" fillId="24" borderId="5" applyProtection="0">
      <alignment horizontal="right" vertical="center"/>
    </xf>
    <xf numFmtId="4" fontId="63" fillId="24" borderId="5" applyProtection="0">
      <alignment horizontal="right" vertical="center"/>
    </xf>
    <xf numFmtId="4" fontId="63" fillId="35" borderId="15" applyProtection="0">
      <alignment horizontal="left" vertical="center"/>
    </xf>
    <xf numFmtId="4" fontId="63" fillId="35" borderId="15" applyProtection="0">
      <alignment horizontal="left" vertical="center"/>
    </xf>
    <xf numFmtId="4" fontId="63" fillId="24" borderId="15" applyProtection="0">
      <alignment horizontal="left" vertical="center"/>
    </xf>
    <xf numFmtId="4" fontId="63" fillId="24" borderId="15" applyProtection="0">
      <alignment horizontal="left" vertical="center"/>
    </xf>
    <xf numFmtId="0" fontId="63" fillId="18" borderId="5" applyNumberFormat="0" applyProtection="0">
      <alignment horizontal="left" vertical="center"/>
    </xf>
    <xf numFmtId="0" fontId="63" fillId="18" borderId="5" applyNumberFormat="0" applyProtection="0">
      <alignment horizontal="left" vertical="center"/>
    </xf>
    <xf numFmtId="0" fontId="63" fillId="36" borderId="14" applyNumberFormat="0" applyProtection="0">
      <alignment horizontal="left" vertical="top"/>
    </xf>
    <xf numFmtId="0" fontId="63" fillId="36" borderId="14" applyNumberFormat="0" applyProtection="0">
      <alignment horizontal="left" vertical="top"/>
    </xf>
    <xf numFmtId="0" fontId="63" fillId="36" borderId="14" applyNumberFormat="0" applyProtection="0">
      <alignment horizontal="left" vertical="top"/>
    </xf>
    <xf numFmtId="0" fontId="63" fillId="53" borderId="5" applyNumberFormat="0" applyProtection="0">
      <alignment horizontal="left" vertical="center"/>
    </xf>
    <xf numFmtId="0" fontId="63" fillId="53" borderId="5" applyNumberFormat="0" applyProtection="0">
      <alignment horizontal="left" vertical="center"/>
    </xf>
    <xf numFmtId="0" fontId="63" fillId="24" borderId="14" applyNumberFormat="0" applyProtection="0">
      <alignment horizontal="left" vertical="top"/>
    </xf>
    <xf numFmtId="0" fontId="63" fillId="24" borderId="14" applyNumberFormat="0" applyProtection="0">
      <alignment horizontal="left" vertical="top"/>
    </xf>
    <xf numFmtId="0" fontId="63" fillId="24" borderId="14" applyNumberFormat="0" applyProtection="0">
      <alignment horizontal="left" vertical="top"/>
    </xf>
    <xf numFmtId="0" fontId="63" fillId="54" borderId="5" applyNumberFormat="0" applyProtection="0">
      <alignment horizontal="left" vertical="center"/>
    </xf>
    <xf numFmtId="0" fontId="63" fillId="54" borderId="5" applyNumberFormat="0" applyProtection="0">
      <alignment horizontal="left" vertical="center"/>
    </xf>
    <xf numFmtId="0" fontId="63" fillId="54" borderId="14" applyNumberFormat="0" applyProtection="0">
      <alignment horizontal="left" vertical="top"/>
    </xf>
    <xf numFmtId="0" fontId="63" fillId="54" borderId="14" applyNumberFormat="0" applyProtection="0">
      <alignment horizontal="left" vertical="top"/>
    </xf>
    <xf numFmtId="0" fontId="63" fillId="54" borderId="14" applyNumberFormat="0" applyProtection="0">
      <alignment horizontal="left" vertical="top"/>
    </xf>
    <xf numFmtId="0" fontId="63" fillId="35" borderId="5" applyNumberFormat="0" applyProtection="0">
      <alignment horizontal="left" vertical="center"/>
    </xf>
    <xf numFmtId="0" fontId="63" fillId="35" borderId="5" applyNumberFormat="0" applyProtection="0">
      <alignment horizontal="left" vertical="center"/>
    </xf>
    <xf numFmtId="0" fontId="63" fillId="35" borderId="14" applyNumberFormat="0" applyProtection="0">
      <alignment horizontal="left" vertical="top"/>
    </xf>
    <xf numFmtId="0" fontId="63" fillId="35" borderId="14" applyNumberFormat="0" applyProtection="0">
      <alignment horizontal="left" vertical="top"/>
    </xf>
    <xf numFmtId="0" fontId="63" fillId="35" borderId="14" applyNumberFormat="0" applyProtection="0">
      <alignment horizontal="left" vertical="top"/>
    </xf>
    <xf numFmtId="0" fontId="63" fillId="55" borderId="16" applyNumberFormat="0">
      <alignment/>
      <protection locked="0"/>
    </xf>
    <xf numFmtId="0" fontId="63" fillId="55" borderId="16" applyNumberFormat="0">
      <alignment/>
      <protection locked="0"/>
    </xf>
    <xf numFmtId="0" fontId="63" fillId="55" borderId="16" applyNumberFormat="0">
      <alignment/>
      <protection locked="0"/>
    </xf>
    <xf numFmtId="0" fontId="67" fillId="36" borderId="0" applyNumberFormat="0" applyBorder="0" applyProtection="0">
      <alignment/>
    </xf>
    <xf numFmtId="4" fontId="63" fillId="39" borderId="14" applyProtection="0">
      <alignment vertical="center"/>
    </xf>
    <xf numFmtId="4" fontId="66" fillId="39" borderId="15" applyProtection="0">
      <alignment vertical="center"/>
    </xf>
    <xf numFmtId="4" fontId="63" fillId="18" borderId="14" applyProtection="0">
      <alignment horizontal="left" vertical="center"/>
    </xf>
    <xf numFmtId="0" fontId="63" fillId="39" borderId="14" applyNumberFormat="0" applyProtection="0">
      <alignment horizontal="left" vertical="top"/>
    </xf>
    <xf numFmtId="4" fontId="63" fillId="0" borderId="5" applyProtection="0">
      <alignment horizontal="right" vertical="center"/>
    </xf>
    <xf numFmtId="4" fontId="63" fillId="0" borderId="5" applyProtection="0">
      <alignment horizontal="right" vertical="center"/>
    </xf>
    <xf numFmtId="4" fontId="66" fillId="55" borderId="5" applyProtection="0">
      <alignment horizontal="right" vertical="center"/>
    </xf>
    <xf numFmtId="4" fontId="63" fillId="37" borderId="5" applyProtection="0">
      <alignment horizontal="left" vertical="center"/>
    </xf>
    <xf numFmtId="4" fontId="63" fillId="37" borderId="5" applyProtection="0">
      <alignment horizontal="left" vertical="center"/>
    </xf>
    <xf numFmtId="0" fontId="63" fillId="24" borderId="14" applyNumberFormat="0" applyProtection="0">
      <alignment horizontal="left" vertical="top"/>
    </xf>
    <xf numFmtId="4" fontId="68" fillId="43" borderId="15" applyProtection="0">
      <alignment horizontal="left" vertical="center"/>
    </xf>
    <xf numFmtId="0" fontId="63" fillId="56" borderId="15" applyNumberFormat="0" applyProtection="0">
      <alignment/>
    </xf>
    <xf numFmtId="0" fontId="63" fillId="56" borderId="15" applyNumberFormat="0" applyProtection="0">
      <alignment/>
    </xf>
    <xf numFmtId="4" fontId="69" fillId="55" borderId="5" applyProtection="0">
      <alignment horizontal="right" vertical="center"/>
    </xf>
    <xf numFmtId="0" fontId="70" fillId="0" borderId="0" applyNumberFormat="0" applyFill="0" applyBorder="0" applyAlignment="0" applyProtection="0"/>
    <xf numFmtId="0" fontId="20" fillId="42" borderId="4" applyNumberFormat="0" applyAlignment="0" applyProtection="0"/>
    <xf numFmtId="0" fontId="15" fillId="0" borderId="0">
      <alignment/>
      <protection/>
    </xf>
    <xf numFmtId="0" fontId="71" fillId="0" borderId="15" applyNumberFormat="0" applyProtection="0">
      <alignment/>
    </xf>
    <xf numFmtId="0" fontId="71" fillId="0" borderId="15" applyNumberFormat="0" applyProtection="0">
      <alignment/>
    </xf>
    <xf numFmtId="0" fontId="71" fillId="0" borderId="15" applyNumberFormat="0" applyProtection="0">
      <alignment/>
    </xf>
    <xf numFmtId="0" fontId="32" fillId="0" borderId="17" applyNumberFormat="0" applyFill="0" applyAlignment="0" applyProtection="0"/>
    <xf numFmtId="0" fontId="28" fillId="0" borderId="11" applyNumberFormat="0" applyFill="0" applyAlignment="0" applyProtection="0"/>
    <xf numFmtId="49" fontId="72" fillId="18" borderId="0" applyBorder="0" applyProtection="0">
      <alignment vertical="top" wrapText="1"/>
    </xf>
    <xf numFmtId="0" fontId="21" fillId="44" borderId="6" applyNumberFormat="0" applyAlignment="0" applyProtection="0"/>
    <xf numFmtId="0" fontId="31" fillId="0" borderId="0" applyNumberFormat="0" applyFill="0" applyBorder="0" applyAlignment="0" applyProtection="0"/>
    <xf numFmtId="0" fontId="32" fillId="0" borderId="17"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63" fillId="28" borderId="0" applyNumberFormat="0" applyBorder="0" applyProtection="0">
      <alignment/>
    </xf>
  </cellStyleXfs>
  <cellXfs count="467">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5" fillId="0" borderId="0" xfId="0" applyFont="1" applyFill="1" applyAlignment="1">
      <alignment vertical="center"/>
    </xf>
    <xf numFmtId="0" fontId="0" fillId="0" borderId="0" xfId="0" applyFont="1" applyAlignment="1">
      <alignment vertical="center"/>
    </xf>
    <xf numFmtId="0" fontId="6" fillId="0" borderId="24"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57" borderId="0" xfId="0" applyFont="1" applyFill="1" applyAlignment="1">
      <alignment vertical="center"/>
    </xf>
    <xf numFmtId="0" fontId="0" fillId="0" borderId="0" xfId="0" applyAlignment="1">
      <alignment vertical="center"/>
    </xf>
    <xf numFmtId="0" fontId="6" fillId="57" borderId="24" xfId="0" applyFont="1" applyFill="1" applyBorder="1" applyAlignment="1">
      <alignment horizontal="center" vertical="center" wrapText="1"/>
    </xf>
    <xf numFmtId="0" fontId="5" fillId="57" borderId="2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7" xfId="0" applyFont="1" applyFill="1" applyBorder="1" applyAlignment="1">
      <alignment horizontal="left" vertical="center" wrapText="1"/>
    </xf>
    <xf numFmtId="0" fontId="6" fillId="57" borderId="25" xfId="0" applyFont="1" applyFill="1" applyBorder="1" applyAlignment="1">
      <alignment horizontal="center" vertical="center"/>
    </xf>
    <xf numFmtId="0" fontId="5" fillId="0" borderId="26" xfId="0" applyFont="1" applyBorder="1" applyAlignment="1">
      <alignment vertical="center" wrapText="1"/>
    </xf>
    <xf numFmtId="0" fontId="6" fillId="0" borderId="0" xfId="0" applyFont="1" applyAlignment="1">
      <alignment vertical="center"/>
    </xf>
    <xf numFmtId="0" fontId="0" fillId="57" borderId="0" xfId="0" applyFill="1" applyAlignment="1">
      <alignment vertical="center"/>
    </xf>
    <xf numFmtId="0" fontId="5" fillId="57" borderId="0" xfId="0" applyFont="1" applyFill="1" applyAlignment="1">
      <alignment horizontal="left" vertical="center"/>
    </xf>
    <xf numFmtId="0" fontId="6" fillId="57" borderId="0" xfId="0" applyFont="1" applyFill="1" applyAlignment="1">
      <alignment horizontal="right" vertical="center"/>
    </xf>
    <xf numFmtId="0" fontId="1" fillId="0" borderId="0" xfId="0" applyFont="1" applyFill="1" applyAlignment="1">
      <alignment horizontal="center" vertical="center" wrapText="1"/>
    </xf>
    <xf numFmtId="0" fontId="1" fillId="57" borderId="0" xfId="0" applyFont="1" applyFill="1" applyAlignment="1">
      <alignment horizontal="center" vertical="center" wrapText="1"/>
    </xf>
    <xf numFmtId="0" fontId="6"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0" fontId="6" fillId="0" borderId="24" xfId="0" applyFont="1" applyFill="1" applyBorder="1" applyAlignment="1">
      <alignment vertical="center" wrapText="1"/>
    </xf>
    <xf numFmtId="0" fontId="5" fillId="0" borderId="24" xfId="0" applyFont="1" applyFill="1" applyBorder="1" applyAlignment="1">
      <alignment horizontal="center" vertical="center"/>
    </xf>
    <xf numFmtId="0" fontId="6" fillId="0" borderId="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horizontal="left" vertical="center" wrapText="1"/>
    </xf>
    <xf numFmtId="0" fontId="5" fillId="57" borderId="0" xfId="0" applyFont="1" applyFill="1" applyAlignment="1">
      <alignment horizontal="right" vertical="center"/>
    </xf>
    <xf numFmtId="0" fontId="34" fillId="57" borderId="0" xfId="0" applyFont="1" applyFill="1" applyAlignment="1">
      <alignment vertical="center"/>
    </xf>
    <xf numFmtId="0" fontId="1"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57" borderId="25" xfId="0" applyFont="1" applyFill="1" applyBorder="1" applyAlignment="1">
      <alignment horizontal="left" vertical="center" wrapText="1"/>
    </xf>
    <xf numFmtId="0" fontId="1" fillId="0" borderId="24"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34" fillId="0" borderId="25" xfId="0" applyFont="1" applyBorder="1" applyAlignment="1">
      <alignment vertical="center"/>
    </xf>
    <xf numFmtId="0" fontId="36" fillId="0" borderId="31" xfId="0" applyFont="1" applyBorder="1" applyAlignment="1">
      <alignment horizontal="left" vertical="center" wrapText="1"/>
    </xf>
    <xf numFmtId="0" fontId="4" fillId="0" borderId="32" xfId="0" applyFont="1" applyBorder="1" applyAlignment="1">
      <alignment horizontal="left" vertical="center" wrapText="1"/>
    </xf>
    <xf numFmtId="0" fontId="14" fillId="0" borderId="25" xfId="0" applyFont="1" applyBorder="1" applyAlignment="1">
      <alignment horizontal="left" vertical="center" wrapText="1"/>
    </xf>
    <xf numFmtId="0" fontId="1" fillId="0" borderId="32" xfId="0" applyFont="1" applyBorder="1" applyAlignment="1">
      <alignment horizontal="left" vertical="center" wrapText="1"/>
    </xf>
    <xf numFmtId="0" fontId="4" fillId="0" borderId="31" xfId="0" applyFont="1" applyBorder="1" applyAlignment="1">
      <alignment horizontal="left" vertical="center" wrapText="1"/>
    </xf>
    <xf numFmtId="0" fontId="1" fillId="0" borderId="33" xfId="0" applyFont="1" applyBorder="1" applyAlignment="1">
      <alignment vertical="center"/>
    </xf>
    <xf numFmtId="0" fontId="1" fillId="0" borderId="26"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Font="1" applyAlignment="1">
      <alignment horizontal="left" vertical="center"/>
    </xf>
    <xf numFmtId="0" fontId="6" fillId="0" borderId="0" xfId="0" applyFont="1" applyFill="1" applyAlignment="1">
      <alignment horizontal="left" vertical="center"/>
    </xf>
    <xf numFmtId="0" fontId="37" fillId="0" borderId="0" xfId="0" applyFont="1" applyFill="1" applyAlignment="1">
      <alignment vertical="center"/>
    </xf>
    <xf numFmtId="0" fontId="37" fillId="0" borderId="0" xfId="0" applyFont="1" applyFill="1" applyAlignment="1">
      <alignment horizontal="left" vertical="center"/>
    </xf>
    <xf numFmtId="0" fontId="38" fillId="0" borderId="0" xfId="0" applyFont="1" applyFill="1" applyAlignment="1">
      <alignment horizontal="center" vertical="center" wrapText="1"/>
    </xf>
    <xf numFmtId="0" fontId="38"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8" fillId="0" borderId="24" xfId="0" applyFont="1" applyFill="1" applyBorder="1" applyAlignment="1">
      <alignment vertical="center" wrapText="1"/>
    </xf>
    <xf numFmtId="0" fontId="13" fillId="0" borderId="25" xfId="0" applyFont="1" applyFill="1" applyBorder="1" applyAlignment="1">
      <alignment horizontal="center" vertical="top" wrapText="1"/>
    </xf>
    <xf numFmtId="0" fontId="13" fillId="0" borderId="26" xfId="0" applyFont="1" applyFill="1" applyBorder="1" applyAlignment="1">
      <alignment vertical="top" wrapText="1"/>
    </xf>
    <xf numFmtId="0" fontId="13" fillId="0" borderId="24" xfId="0" applyFont="1" applyFill="1" applyBorder="1" applyAlignment="1">
      <alignment vertical="center" wrapText="1"/>
    </xf>
    <xf numFmtId="16" fontId="13" fillId="0" borderId="24" xfId="0" applyNumberFormat="1" applyFont="1" applyFill="1" applyBorder="1" applyAlignment="1" quotePrefix="1">
      <alignment horizontal="center" vertical="center" wrapText="1"/>
    </xf>
    <xf numFmtId="0" fontId="13" fillId="0" borderId="25" xfId="0" applyFont="1" applyFill="1" applyBorder="1" applyAlignment="1">
      <alignment horizontal="left" vertical="top" wrapText="1"/>
    </xf>
    <xf numFmtId="0" fontId="13" fillId="0" borderId="26" xfId="0" applyFont="1" applyFill="1" applyBorder="1" applyAlignment="1">
      <alignment horizontal="left" vertical="top" wrapText="1"/>
    </xf>
    <xf numFmtId="0" fontId="0" fillId="57" borderId="0" xfId="0" applyFill="1" applyAlignment="1">
      <alignment/>
    </xf>
    <xf numFmtId="0" fontId="5" fillId="57" borderId="0" xfId="0" applyFont="1" applyFill="1" applyAlignment="1">
      <alignment/>
    </xf>
    <xf numFmtId="0" fontId="0" fillId="57" borderId="0" xfId="0" applyFont="1" applyFill="1" applyAlignment="1">
      <alignment/>
    </xf>
    <xf numFmtId="0" fontId="6" fillId="57" borderId="0" xfId="0" applyFont="1" applyFill="1" applyAlignment="1">
      <alignment/>
    </xf>
    <xf numFmtId="0" fontId="0" fillId="0" borderId="0" xfId="0" applyFont="1" applyAlignment="1">
      <alignment/>
    </xf>
    <xf numFmtId="0" fontId="5" fillId="57" borderId="0" xfId="0" applyFont="1" applyFill="1" applyAlignment="1">
      <alignment/>
    </xf>
    <xf numFmtId="0" fontId="40"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top" wrapText="1"/>
    </xf>
    <xf numFmtId="0" fontId="7" fillId="0" borderId="24" xfId="0" applyFont="1" applyBorder="1" applyAlignment="1">
      <alignment horizontal="center" wrapText="1"/>
    </xf>
    <xf numFmtId="0" fontId="40" fillId="0" borderId="24" xfId="0" applyFont="1" applyBorder="1" applyAlignment="1">
      <alignment horizontal="left" wrapText="1"/>
    </xf>
    <xf numFmtId="0" fontId="7" fillId="0" borderId="24" xfId="0" applyFont="1" applyBorder="1" applyAlignment="1">
      <alignment horizontal="right" vertical="top" wrapText="1"/>
    </xf>
    <xf numFmtId="0" fontId="7" fillId="0" borderId="24" xfId="0" applyFont="1" applyBorder="1" applyAlignment="1">
      <alignment horizontal="right" wrapText="1"/>
    </xf>
    <xf numFmtId="0" fontId="7" fillId="0" borderId="24" xfId="0" applyFont="1" applyBorder="1" applyAlignment="1">
      <alignment horizontal="left" wrapText="1"/>
    </xf>
    <xf numFmtId="0" fontId="7" fillId="0" borderId="24" xfId="0" applyFont="1" applyBorder="1" applyAlignment="1">
      <alignment horizontal="left" wrapText="1" indent="1"/>
    </xf>
    <xf numFmtId="0" fontId="40" fillId="0" borderId="24" xfId="0" applyFont="1" applyBorder="1" applyAlignment="1">
      <alignment horizontal="right" vertical="top" wrapText="1"/>
    </xf>
    <xf numFmtId="0" fontId="40" fillId="0" borderId="24" xfId="0" applyFont="1" applyBorder="1" applyAlignment="1">
      <alignment horizontal="right" wrapText="1"/>
    </xf>
    <xf numFmtId="0" fontId="40" fillId="0" borderId="24" xfId="0" applyFont="1" applyBorder="1" applyAlignment="1">
      <alignment vertical="top" wrapText="1"/>
    </xf>
    <xf numFmtId="0" fontId="40" fillId="57" borderId="24" xfId="0" applyFont="1" applyFill="1" applyBorder="1" applyAlignment="1">
      <alignment horizontal="left" wrapText="1"/>
    </xf>
    <xf numFmtId="0" fontId="40" fillId="0" borderId="26" xfId="0" applyFont="1" applyBorder="1" applyAlignment="1">
      <alignment vertical="top" wrapText="1"/>
    </xf>
    <xf numFmtId="0" fontId="7" fillId="0" borderId="28" xfId="0" applyFont="1" applyBorder="1" applyAlignment="1">
      <alignment horizontal="left" vertical="top" wrapText="1"/>
    </xf>
    <xf numFmtId="0" fontId="7" fillId="0" borderId="24" xfId="0" applyFont="1" applyBorder="1" applyAlignment="1">
      <alignment horizontal="left" vertical="top" wrapText="1"/>
    </xf>
    <xf numFmtId="0" fontId="7" fillId="0" borderId="24" xfId="0" applyFont="1" applyBorder="1" applyAlignment="1">
      <alignment horizontal="left" vertical="top" wrapText="1" indent="1"/>
    </xf>
    <xf numFmtId="0" fontId="40" fillId="0" borderId="24" xfId="0" applyFont="1" applyBorder="1" applyAlignment="1">
      <alignment horizontal="left" vertical="top" wrapText="1"/>
    </xf>
    <xf numFmtId="0" fontId="0" fillId="57" borderId="0" xfId="0" applyFont="1" applyFill="1" applyBorder="1" applyAlignment="1">
      <alignment/>
    </xf>
    <xf numFmtId="0" fontId="7" fillId="57" borderId="0" xfId="0" applyFont="1" applyFill="1" applyAlignment="1">
      <alignment/>
    </xf>
    <xf numFmtId="0" fontId="5" fillId="0" borderId="24" xfId="0" applyFont="1" applyBorder="1" applyAlignment="1">
      <alignment horizontal="center" vertical="center"/>
    </xf>
    <xf numFmtId="0" fontId="5" fillId="0" borderId="24" xfId="0" applyFont="1" applyBorder="1" applyAlignment="1">
      <alignment/>
    </xf>
    <xf numFmtId="0" fontId="5" fillId="57" borderId="24" xfId="0" applyFont="1" applyFill="1" applyBorder="1" applyAlignment="1">
      <alignment horizontal="center" vertical="center"/>
    </xf>
    <xf numFmtId="0" fontId="6" fillId="57" borderId="24" xfId="0" applyFont="1" applyFill="1" applyBorder="1" applyAlignment="1">
      <alignment horizontal="left" vertical="top" wrapText="1"/>
    </xf>
    <xf numFmtId="0" fontId="5" fillId="57" borderId="0" xfId="0" applyFont="1" applyFill="1" applyAlignment="1">
      <alignment horizontal="center" vertical="center"/>
    </xf>
    <xf numFmtId="0" fontId="5" fillId="0" borderId="26" xfId="0" applyFont="1" applyFill="1" applyBorder="1" applyAlignment="1">
      <alignment wrapText="1"/>
    </xf>
    <xf numFmtId="0" fontId="5" fillId="0" borderId="26" xfId="0" applyFont="1" applyBorder="1" applyAlignment="1">
      <alignment horizontal="center" vertical="center" wrapText="1"/>
    </xf>
    <xf numFmtId="0" fontId="0" fillId="0" borderId="25" xfId="0" applyFont="1" applyFill="1" applyBorder="1" applyAlignment="1">
      <alignment vertical="center"/>
    </xf>
    <xf numFmtId="0" fontId="5" fillId="0" borderId="25" xfId="0" applyNumberFormat="1" applyFont="1" applyFill="1" applyBorder="1" applyAlignment="1">
      <alignment horizontal="center" vertical="center" wrapText="1"/>
    </xf>
    <xf numFmtId="0" fontId="6" fillId="0" borderId="25" xfId="0" applyFont="1" applyFill="1" applyBorder="1" applyAlignment="1">
      <alignment/>
    </xf>
    <xf numFmtId="0" fontId="6" fillId="0" borderId="26" xfId="0" applyFont="1" applyFill="1" applyBorder="1" applyAlignment="1">
      <alignment/>
    </xf>
    <xf numFmtId="0" fontId="5" fillId="0" borderId="0" xfId="0" applyFont="1" applyAlignment="1">
      <alignment/>
    </xf>
    <xf numFmtId="0" fontId="5" fillId="0" borderId="0" xfId="0" applyFont="1" applyBorder="1" applyAlignment="1">
      <alignment vertical="center" wrapText="1"/>
    </xf>
    <xf numFmtId="0" fontId="5" fillId="0" borderId="0" xfId="0" applyFont="1" applyFill="1" applyAlignment="1">
      <alignment horizontal="right" vertical="center"/>
    </xf>
    <xf numFmtId="0" fontId="6" fillId="0" borderId="24" xfId="0" applyFont="1" applyBorder="1" applyAlignment="1">
      <alignment horizontal="center" vertical="center"/>
    </xf>
    <xf numFmtId="0" fontId="6" fillId="0" borderId="24" xfId="0" applyFont="1" applyFill="1" applyBorder="1" applyAlignment="1">
      <alignment horizontal="center" vertical="center"/>
    </xf>
    <xf numFmtId="0" fontId="0" fillId="0" borderId="25" xfId="0" applyBorder="1" applyAlignment="1">
      <alignment vertical="center"/>
    </xf>
    <xf numFmtId="16" fontId="5" fillId="0" borderId="24" xfId="0" applyNumberFormat="1" applyFont="1" applyFill="1" applyBorder="1" applyAlignment="1">
      <alignment horizontal="center" vertical="center"/>
    </xf>
    <xf numFmtId="0" fontId="5" fillId="0" borderId="25" xfId="0" applyFont="1" applyFill="1" applyBorder="1" applyAlignment="1">
      <alignment vertical="center" wrapText="1"/>
    </xf>
    <xf numFmtId="0" fontId="0" fillId="0" borderId="33" xfId="0" applyFont="1" applyBorder="1" applyAlignment="1">
      <alignment vertical="center"/>
    </xf>
    <xf numFmtId="0" fontId="0" fillId="0" borderId="25" xfId="0" applyFont="1" applyFill="1" applyBorder="1" applyAlignment="1">
      <alignment horizontal="center" vertical="center"/>
    </xf>
    <xf numFmtId="49" fontId="5" fillId="0" borderId="24"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5" fillId="0" borderId="32" xfId="0" applyFont="1" applyFill="1" applyBorder="1" applyAlignment="1">
      <alignment horizontal="left" vertical="center" wrapText="1"/>
    </xf>
    <xf numFmtId="0" fontId="16" fillId="0" borderId="24" xfId="0" applyFont="1" applyBorder="1" applyAlignment="1">
      <alignment horizontal="center" vertical="center" wrapText="1"/>
    </xf>
    <xf numFmtId="0" fontId="9" fillId="0" borderId="24" xfId="0" applyFont="1" applyBorder="1" applyAlignment="1">
      <alignment horizontal="center" vertical="center" wrapText="1"/>
    </xf>
    <xf numFmtId="0" fontId="9" fillId="57" borderId="24" xfId="0" applyFont="1" applyFill="1" applyBorder="1" applyAlignment="1">
      <alignment horizontal="center" vertical="center" wrapText="1"/>
    </xf>
    <xf numFmtId="0" fontId="5" fillId="0" borderId="31" xfId="0" applyFont="1" applyFill="1" applyBorder="1" applyAlignment="1">
      <alignment vertical="center" wrapText="1"/>
    </xf>
    <xf numFmtId="0" fontId="5" fillId="57" borderId="25" xfId="0" applyFont="1" applyFill="1" applyBorder="1" applyAlignment="1">
      <alignment/>
    </xf>
    <xf numFmtId="0" fontId="5" fillId="57" borderId="33" xfId="0" applyFont="1" applyFill="1" applyBorder="1" applyAlignment="1">
      <alignment/>
    </xf>
    <xf numFmtId="0" fontId="5" fillId="57" borderId="26" xfId="0" applyFont="1" applyFill="1" applyBorder="1" applyAlignment="1">
      <alignment horizontal="center" wrapText="1"/>
    </xf>
    <xf numFmtId="0" fontId="5" fillId="57" borderId="24" xfId="0" applyFont="1" applyFill="1" applyBorder="1" applyAlignment="1">
      <alignment horizontal="center" vertical="top" wrapText="1"/>
    </xf>
    <xf numFmtId="0" fontId="6" fillId="57" borderId="24" xfId="0" applyFont="1" applyFill="1" applyBorder="1" applyAlignment="1">
      <alignment horizontal="center" vertical="center"/>
    </xf>
    <xf numFmtId="0" fontId="6" fillId="57" borderId="29" xfId="0" applyFont="1" applyFill="1" applyBorder="1" applyAlignment="1">
      <alignment horizontal="left" wrapText="1"/>
    </xf>
    <xf numFmtId="0" fontId="5" fillId="57" borderId="24" xfId="0" applyFont="1" applyFill="1" applyBorder="1" applyAlignment="1">
      <alignment horizontal="left" vertical="top" wrapText="1"/>
    </xf>
    <xf numFmtId="0" fontId="6" fillId="57" borderId="25" xfId="0" applyFont="1" applyFill="1" applyBorder="1" applyAlignment="1">
      <alignment horizontal="left"/>
    </xf>
    <xf numFmtId="0" fontId="6" fillId="57" borderId="33" xfId="0" applyFont="1" applyFill="1" applyBorder="1" applyAlignment="1">
      <alignment/>
    </xf>
    <xf numFmtId="0" fontId="6" fillId="57" borderId="26" xfId="0" applyFont="1" applyFill="1" applyBorder="1" applyAlignment="1">
      <alignment horizontal="left" wrapText="1" indent="1"/>
    </xf>
    <xf numFmtId="0" fontId="5" fillId="57" borderId="24" xfId="0" applyFont="1" applyFill="1" applyBorder="1" applyAlignment="1">
      <alignment horizontal="left" wrapText="1"/>
    </xf>
    <xf numFmtId="0" fontId="5" fillId="57" borderId="24" xfId="0" applyFont="1" applyFill="1" applyBorder="1" applyAlignment="1" quotePrefix="1">
      <alignment horizontal="left" vertical="top" wrapText="1"/>
    </xf>
    <xf numFmtId="49" fontId="5" fillId="57" borderId="25" xfId="0" applyNumberFormat="1" applyFont="1" applyFill="1" applyBorder="1" applyAlignment="1">
      <alignment horizontal="center" vertical="center"/>
    </xf>
    <xf numFmtId="0" fontId="5" fillId="57" borderId="25" xfId="0" applyFont="1" applyFill="1" applyBorder="1" applyAlignment="1">
      <alignment horizontal="left"/>
    </xf>
    <xf numFmtId="0" fontId="5" fillId="57" borderId="26" xfId="0" applyFont="1" applyFill="1" applyBorder="1" applyAlignment="1">
      <alignment wrapText="1"/>
    </xf>
    <xf numFmtId="49" fontId="5" fillId="57" borderId="24" xfId="0" applyNumberFormat="1" applyFont="1" applyFill="1" applyBorder="1" applyAlignment="1">
      <alignment horizontal="center" vertical="center"/>
    </xf>
    <xf numFmtId="0" fontId="6" fillId="57" borderId="28" xfId="0" applyFont="1" applyFill="1" applyBorder="1" applyAlignment="1">
      <alignment horizontal="center" vertical="center"/>
    </xf>
    <xf numFmtId="0" fontId="6" fillId="57" borderId="34" xfId="0" applyFont="1" applyFill="1" applyBorder="1" applyAlignment="1">
      <alignment wrapText="1"/>
    </xf>
    <xf numFmtId="0" fontId="5" fillId="57" borderId="25" xfId="0" applyFont="1" applyFill="1" applyBorder="1" applyAlignment="1">
      <alignment/>
    </xf>
    <xf numFmtId="0" fontId="6" fillId="57" borderId="25" xfId="0" applyFont="1" applyFill="1" applyBorder="1" applyAlignment="1">
      <alignment/>
    </xf>
    <xf numFmtId="0" fontId="6" fillId="57" borderId="26" xfId="0" applyFont="1" applyFill="1" applyBorder="1" applyAlignment="1">
      <alignment/>
    </xf>
    <xf numFmtId="0" fontId="6" fillId="57" borderId="26" xfId="0" applyFont="1" applyFill="1" applyBorder="1" applyAlignment="1">
      <alignment wrapText="1"/>
    </xf>
    <xf numFmtId="16" fontId="5" fillId="57" borderId="24" xfId="0" applyNumberFormat="1" applyFont="1" applyFill="1" applyBorder="1" applyAlignment="1">
      <alignment horizontal="left" vertical="top" wrapText="1"/>
    </xf>
    <xf numFmtId="16" fontId="5" fillId="57" borderId="24" xfId="0" applyNumberFormat="1" applyFont="1" applyFill="1" applyBorder="1" applyAlignment="1">
      <alignment horizontal="center" vertical="center" wrapText="1"/>
    </xf>
    <xf numFmtId="0" fontId="5" fillId="57" borderId="33" xfId="0" applyFont="1" applyFill="1" applyBorder="1" applyAlignment="1">
      <alignment horizontal="left" wrapText="1"/>
    </xf>
    <xf numFmtId="0" fontId="5" fillId="0" borderId="26" xfId="0" applyFont="1" applyBorder="1" applyAlignment="1">
      <alignment wrapText="1"/>
    </xf>
    <xf numFmtId="16" fontId="5" fillId="0" borderId="24" xfId="0" applyNumberFormat="1" applyFont="1" applyFill="1" applyBorder="1" applyAlignment="1">
      <alignment horizontal="left" vertical="top" wrapText="1"/>
    </xf>
    <xf numFmtId="16" fontId="5" fillId="0" borderId="24" xfId="0" applyNumberFormat="1" applyFont="1" applyFill="1" applyBorder="1" applyAlignment="1">
      <alignment horizontal="center" vertical="center" wrapText="1"/>
    </xf>
    <xf numFmtId="0" fontId="5" fillId="57" borderId="26" xfId="0" applyFont="1" applyFill="1" applyBorder="1" applyAlignment="1">
      <alignment/>
    </xf>
    <xf numFmtId="16" fontId="5" fillId="57" borderId="24" xfId="0" applyNumberFormat="1" applyFont="1" applyFill="1" applyBorder="1" applyAlignment="1" quotePrefix="1">
      <alignment horizontal="left" vertical="top" wrapText="1"/>
    </xf>
    <xf numFmtId="16" fontId="5" fillId="57" borderId="24" xfId="0" applyNumberFormat="1" applyFont="1" applyFill="1" applyBorder="1" applyAlignment="1" quotePrefix="1">
      <alignment horizontal="center" vertical="center" wrapText="1"/>
    </xf>
    <xf numFmtId="0" fontId="6" fillId="57" borderId="26" xfId="0" applyFont="1" applyFill="1" applyBorder="1" applyAlignment="1">
      <alignment horizontal="left"/>
    </xf>
    <xf numFmtId="0" fontId="5" fillId="57" borderId="0" xfId="0" applyFont="1" applyFill="1" applyAlignment="1">
      <alignment horizontal="left"/>
    </xf>
    <xf numFmtId="0" fontId="13" fillId="0" borderId="0" xfId="0" applyFont="1" applyFill="1" applyAlignment="1">
      <alignment horizontal="left" vertical="center"/>
    </xf>
    <xf numFmtId="0" fontId="6" fillId="0" borderId="0" xfId="0" applyFont="1" applyFill="1" applyAlignment="1">
      <alignment vertical="center"/>
    </xf>
    <xf numFmtId="0" fontId="5" fillId="0" borderId="26"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ont="1" applyFill="1" applyAlignment="1">
      <alignment horizontal="left" vertical="center"/>
    </xf>
    <xf numFmtId="0" fontId="6"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6" fillId="0" borderId="15" xfId="0" applyFont="1" applyFill="1" applyBorder="1" applyAlignment="1">
      <alignment vertical="center" wrapText="1"/>
    </xf>
    <xf numFmtId="0" fontId="5" fillId="0" borderId="36" xfId="0" applyFont="1" applyFill="1" applyBorder="1" applyAlignment="1">
      <alignment vertical="center" wrapText="1"/>
    </xf>
    <xf numFmtId="0" fontId="5" fillId="0" borderId="15" xfId="0" applyFont="1" applyFill="1" applyBorder="1" applyAlignment="1">
      <alignment vertical="center" wrapText="1"/>
    </xf>
    <xf numFmtId="16" fontId="5" fillId="0" borderId="15" xfId="0" applyNumberFormat="1" applyFont="1" applyFill="1" applyBorder="1" applyAlignment="1" quotePrefix="1">
      <alignment horizontal="center" vertical="center" wrapText="1"/>
    </xf>
    <xf numFmtId="16" fontId="5" fillId="0" borderId="15" xfId="0" applyNumberFormat="1" applyFont="1" applyFill="1" applyBorder="1" applyAlignment="1">
      <alignment horizontal="center" vertical="center" wrapText="1"/>
    </xf>
    <xf numFmtId="0" fontId="5" fillId="0" borderId="36" xfId="0" applyFont="1" applyFill="1" applyBorder="1" applyAlignment="1">
      <alignment horizontal="left" vertical="center" wrapText="1"/>
    </xf>
    <xf numFmtId="0" fontId="5" fillId="0" borderId="15" xfId="0" applyFont="1" applyFill="1" applyBorder="1" applyAlignment="1" quotePrefix="1">
      <alignment horizontal="center" vertical="center" wrapText="1"/>
    </xf>
    <xf numFmtId="0" fontId="6" fillId="0" borderId="37" xfId="0" applyFont="1" applyFill="1" applyBorder="1" applyAlignment="1">
      <alignment horizontal="center" vertical="center" wrapText="1"/>
    </xf>
    <xf numFmtId="0" fontId="6" fillId="0" borderId="37" xfId="0" applyFont="1" applyFill="1" applyBorder="1" applyAlignment="1">
      <alignment vertical="center" wrapText="1"/>
    </xf>
    <xf numFmtId="0" fontId="6" fillId="0" borderId="27" xfId="0" applyFont="1" applyFill="1" applyBorder="1" applyAlignment="1">
      <alignment vertical="center" wrapText="1"/>
    </xf>
    <xf numFmtId="0" fontId="37" fillId="0" borderId="0" xfId="0" applyFont="1" applyFill="1" applyAlignment="1">
      <alignment horizontal="left" vertical="center"/>
    </xf>
    <xf numFmtId="0" fontId="0" fillId="0" borderId="0" xfId="0" applyFont="1" applyFill="1" applyAlignment="1">
      <alignment vertical="center"/>
    </xf>
    <xf numFmtId="0" fontId="8" fillId="0" borderId="0" xfId="987" applyFont="1" applyFill="1" applyAlignment="1">
      <alignment vertical="center"/>
      <protection/>
    </xf>
    <xf numFmtId="0" fontId="6" fillId="0" borderId="0" xfId="987" applyFont="1" applyFill="1" applyAlignment="1">
      <alignment vertical="center"/>
      <protection/>
    </xf>
    <xf numFmtId="0" fontId="75" fillId="0" borderId="0" xfId="0" applyFont="1" applyFill="1" applyAlignment="1">
      <alignment vertical="center"/>
    </xf>
    <xf numFmtId="0" fontId="75" fillId="0" borderId="0" xfId="0" applyFont="1" applyFill="1" applyAlignment="1">
      <alignment horizontal="left" vertical="center"/>
    </xf>
    <xf numFmtId="0" fontId="75" fillId="0" borderId="0" xfId="0" applyFont="1" applyFill="1" applyAlignment="1">
      <alignment horizontal="center" vertical="center"/>
    </xf>
    <xf numFmtId="0" fontId="13" fillId="0" borderId="26" xfId="0" applyFont="1" applyFill="1" applyBorder="1" applyAlignment="1">
      <alignment vertical="center" wrapText="1"/>
    </xf>
    <xf numFmtId="0" fontId="8" fillId="0" borderId="0" xfId="0" applyFont="1" applyFill="1" applyAlignment="1">
      <alignment horizontal="left" vertical="center"/>
    </xf>
    <xf numFmtId="0" fontId="6" fillId="0" borderId="0" xfId="987" applyFont="1" applyFill="1" applyAlignment="1">
      <alignment horizontal="center" vertical="center" wrapText="1"/>
      <protection/>
    </xf>
    <xf numFmtId="0" fontId="6" fillId="0" borderId="0" xfId="987" applyFont="1" applyFill="1" applyAlignment="1">
      <alignment vertical="center" wrapText="1"/>
      <protection/>
    </xf>
    <xf numFmtId="0" fontId="6" fillId="0" borderId="24" xfId="987" applyFont="1" applyFill="1" applyBorder="1" applyAlignment="1">
      <alignment vertical="center" wrapText="1"/>
      <protection/>
    </xf>
    <xf numFmtId="0" fontId="6" fillId="0" borderId="36" xfId="987" applyFont="1" applyFill="1" applyBorder="1" applyAlignment="1">
      <alignment horizontal="center" vertical="center" wrapText="1"/>
      <protection/>
    </xf>
    <xf numFmtId="0" fontId="6" fillId="0" borderId="15" xfId="987" applyFont="1" applyFill="1" applyBorder="1" applyAlignment="1">
      <alignment horizontal="center" vertical="center" wrapText="1"/>
      <protection/>
    </xf>
    <xf numFmtId="0" fontId="5" fillId="0" borderId="24" xfId="987" applyFont="1" applyFill="1" applyBorder="1" applyAlignment="1">
      <alignment horizontal="center" vertical="center"/>
      <protection/>
    </xf>
    <xf numFmtId="0" fontId="5" fillId="0" borderId="36" xfId="987" applyFont="1" applyFill="1" applyBorder="1" applyAlignment="1">
      <alignment horizontal="center" vertical="center" wrapText="1"/>
      <protection/>
    </xf>
    <xf numFmtId="0" fontId="5" fillId="0" borderId="15" xfId="987" applyFont="1" applyFill="1" applyBorder="1" applyAlignment="1">
      <alignment horizontal="center" vertical="center" wrapText="1"/>
      <protection/>
    </xf>
    <xf numFmtId="0" fontId="5" fillId="0" borderId="36" xfId="987" applyFont="1" applyFill="1" applyBorder="1" applyAlignment="1">
      <alignment vertical="center" wrapText="1"/>
      <protection/>
    </xf>
    <xf numFmtId="0" fontId="5" fillId="0" borderId="15" xfId="987" applyFont="1" applyFill="1" applyBorder="1" applyAlignment="1">
      <alignment vertical="center" wrapText="1"/>
      <protection/>
    </xf>
    <xf numFmtId="0" fontId="5" fillId="0" borderId="24" xfId="0" applyFont="1" applyBorder="1" applyAlignment="1">
      <alignment horizontal="center"/>
    </xf>
    <xf numFmtId="0" fontId="0" fillId="0" borderId="24" xfId="0" applyBorder="1" applyAlignment="1">
      <alignment/>
    </xf>
    <xf numFmtId="0" fontId="13" fillId="0" borderId="0" xfId="988" applyFont="1" applyAlignment="1">
      <alignment vertical="center"/>
      <protection/>
    </xf>
    <xf numFmtId="0" fontId="38" fillId="0" borderId="24" xfId="988" applyFont="1" applyBorder="1" applyAlignment="1">
      <alignment horizontal="center" vertical="center" wrapText="1"/>
      <protection/>
    </xf>
    <xf numFmtId="0" fontId="38" fillId="0" borderId="24" xfId="988" applyFont="1" applyFill="1" applyBorder="1" applyAlignment="1">
      <alignment horizontal="center" vertical="center" wrapText="1"/>
      <protection/>
    </xf>
    <xf numFmtId="0" fontId="13" fillId="0" borderId="24" xfId="988" applyFont="1" applyBorder="1" applyAlignment="1">
      <alignment horizontal="center" vertical="center" wrapText="1"/>
      <protection/>
    </xf>
    <xf numFmtId="0" fontId="13" fillId="0" borderId="24" xfId="988" applyFont="1" applyBorder="1" applyAlignment="1">
      <alignment horizontal="left" vertical="center" wrapText="1"/>
      <protection/>
    </xf>
    <xf numFmtId="0" fontId="13" fillId="0" borderId="0" xfId="988" applyFont="1" applyFill="1" applyAlignment="1">
      <alignment vertical="center"/>
      <protection/>
    </xf>
    <xf numFmtId="0" fontId="13" fillId="0" borderId="27" xfId="988" applyFont="1" applyBorder="1" applyAlignment="1">
      <alignment vertical="center"/>
      <protection/>
    </xf>
    <xf numFmtId="0" fontId="13" fillId="0" borderId="0" xfId="988" applyFont="1" applyAlignment="1">
      <alignment horizontal="center" vertical="center"/>
      <protection/>
    </xf>
    <xf numFmtId="0" fontId="38" fillId="0" borderId="0" xfId="988" applyFont="1" applyAlignment="1">
      <alignment vertical="center"/>
      <protection/>
    </xf>
    <xf numFmtId="0" fontId="38" fillId="0" borderId="0" xfId="988" applyFont="1" applyAlignment="1">
      <alignment horizontal="center" vertical="center" wrapText="1"/>
      <protection/>
    </xf>
    <xf numFmtId="0" fontId="38" fillId="0" borderId="26" xfId="988" applyFont="1" applyFill="1" applyBorder="1" applyAlignment="1">
      <alignment horizontal="center" vertical="center" wrapText="1"/>
      <protection/>
    </xf>
    <xf numFmtId="0" fontId="5" fillId="0" borderId="24" xfId="988" applyFont="1" applyBorder="1" applyAlignment="1">
      <alignment horizontal="center" vertical="center" wrapText="1"/>
      <protection/>
    </xf>
    <xf numFmtId="0" fontId="5" fillId="0" borderId="24" xfId="988" applyFont="1" applyFill="1" applyBorder="1" applyAlignment="1">
      <alignment horizontal="center" vertical="center" wrapText="1"/>
      <protection/>
    </xf>
    <xf numFmtId="0" fontId="5" fillId="0" borderId="28" xfId="988" applyNumberFormat="1" applyFont="1" applyFill="1" applyBorder="1" applyAlignment="1">
      <alignment horizontal="center" vertical="center" wrapText="1"/>
      <protection/>
    </xf>
    <xf numFmtId="0" fontId="38" fillId="0" borderId="24" xfId="988" applyFont="1" applyBorder="1" applyAlignment="1">
      <alignment horizontal="left" vertical="center" wrapText="1"/>
      <protection/>
    </xf>
    <xf numFmtId="0" fontId="0" fillId="57" borderId="0" xfId="0" applyFill="1" applyBorder="1" applyAlignment="1">
      <alignment/>
    </xf>
    <xf numFmtId="0" fontId="40" fillId="57" borderId="0" xfId="0" applyFont="1" applyFill="1" applyBorder="1" applyAlignment="1">
      <alignment horizontal="left"/>
    </xf>
    <xf numFmtId="0" fontId="0" fillId="0" borderId="0" xfId="0" applyBorder="1" applyAlignment="1">
      <alignment/>
    </xf>
    <xf numFmtId="0" fontId="7" fillId="57" borderId="0" xfId="0" applyFont="1" applyFill="1" applyBorder="1" applyAlignment="1">
      <alignment/>
    </xf>
    <xf numFmtId="0" fontId="8" fillId="57" borderId="0" xfId="0" applyFont="1" applyFill="1" applyAlignment="1">
      <alignment horizontal="center"/>
    </xf>
    <xf numFmtId="2" fontId="6" fillId="0" borderId="24" xfId="0" applyNumberFormat="1" applyFont="1" applyBorder="1" applyAlignment="1">
      <alignment horizontal="center" vertical="center" wrapText="1"/>
    </xf>
    <xf numFmtId="0" fontId="6" fillId="0" borderId="24" xfId="0" applyFont="1" applyBorder="1" applyAlignment="1">
      <alignment/>
    </xf>
    <xf numFmtId="0" fontId="6" fillId="0" borderId="30" xfId="0" applyFont="1" applyBorder="1" applyAlignment="1">
      <alignment/>
    </xf>
    <xf numFmtId="0" fontId="8" fillId="0" borderId="0" xfId="0" applyFont="1" applyAlignment="1">
      <alignment/>
    </xf>
    <xf numFmtId="0" fontId="5" fillId="57" borderId="26" xfId="0" applyFont="1" applyFill="1" applyBorder="1" applyAlignment="1">
      <alignment/>
    </xf>
    <xf numFmtId="0" fontId="5" fillId="57" borderId="24" xfId="0" applyFont="1" applyFill="1" applyBorder="1" applyAlignment="1">
      <alignment horizontal="left" wrapText="1" indent="1"/>
    </xf>
    <xf numFmtId="49" fontId="5" fillId="0" borderId="24" xfId="0" applyNumberFormat="1" applyFont="1" applyBorder="1" applyAlignment="1">
      <alignment/>
    </xf>
    <xf numFmtId="49" fontId="5" fillId="0" borderId="29" xfId="0" applyNumberFormat="1" applyFont="1" applyBorder="1" applyAlignment="1">
      <alignment/>
    </xf>
    <xf numFmtId="49" fontId="5" fillId="57" borderId="38" xfId="0" applyNumberFormat="1" applyFont="1" applyFill="1" applyBorder="1" applyAlignment="1">
      <alignment/>
    </xf>
    <xf numFmtId="0" fontId="5" fillId="0" borderId="30" xfId="0" applyFont="1" applyBorder="1" applyAlignment="1">
      <alignment wrapText="1"/>
    </xf>
    <xf numFmtId="49" fontId="5" fillId="57" borderId="28" xfId="0" applyNumberFormat="1" applyFont="1" applyFill="1" applyBorder="1" applyAlignment="1">
      <alignment/>
    </xf>
    <xf numFmtId="49" fontId="5" fillId="57" borderId="25" xfId="0" applyNumberFormat="1" applyFont="1" applyFill="1" applyBorder="1" applyAlignment="1">
      <alignment/>
    </xf>
    <xf numFmtId="49" fontId="5" fillId="57" borderId="26" xfId="0" applyNumberFormat="1" applyFont="1" applyFill="1" applyBorder="1" applyAlignment="1">
      <alignment/>
    </xf>
    <xf numFmtId="49" fontId="5" fillId="57" borderId="24" xfId="0" applyNumberFormat="1" applyFont="1" applyFill="1" applyBorder="1" applyAlignment="1">
      <alignment/>
    </xf>
    <xf numFmtId="0" fontId="5" fillId="57" borderId="24" xfId="0" applyFont="1" applyFill="1" applyBorder="1" applyAlignment="1">
      <alignment wrapText="1"/>
    </xf>
    <xf numFmtId="0" fontId="78" fillId="57" borderId="24" xfId="0" applyFont="1" applyFill="1" applyBorder="1" applyAlignment="1">
      <alignment wrapText="1"/>
    </xf>
    <xf numFmtId="49" fontId="5" fillId="57" borderId="24" xfId="0" applyNumberFormat="1" applyFont="1" applyFill="1" applyBorder="1" applyAlignment="1">
      <alignment vertical="center"/>
    </xf>
    <xf numFmtId="0" fontId="5" fillId="0" borderId="24" xfId="0" applyFont="1" applyBorder="1" applyAlignment="1">
      <alignment wrapText="1"/>
    </xf>
    <xf numFmtId="49" fontId="6" fillId="0" borderId="24" xfId="0" applyNumberFormat="1" applyFont="1" applyFill="1" applyBorder="1" applyAlignment="1">
      <alignment horizontal="left" vertical="center"/>
    </xf>
    <xf numFmtId="16" fontId="5" fillId="0" borderId="25" xfId="0" applyNumberFormat="1" applyFont="1" applyBorder="1" applyAlignment="1">
      <alignment/>
    </xf>
    <xf numFmtId="16" fontId="5" fillId="57" borderId="25" xfId="0" applyNumberFormat="1" applyFont="1" applyFill="1" applyBorder="1" applyAlignment="1">
      <alignment/>
    </xf>
    <xf numFmtId="16" fontId="5" fillId="57" borderId="33" xfId="0" applyNumberFormat="1" applyFont="1" applyFill="1" applyBorder="1" applyAlignment="1">
      <alignment/>
    </xf>
    <xf numFmtId="0" fontId="5" fillId="0" borderId="25" xfId="0" applyFont="1" applyBorder="1" applyAlignment="1">
      <alignment/>
    </xf>
    <xf numFmtId="0" fontId="5" fillId="0" borderId="26" xfId="0" applyFont="1" applyBorder="1" applyAlignment="1">
      <alignment vertical="top" wrapText="1"/>
    </xf>
    <xf numFmtId="49" fontId="5" fillId="0" borderId="25" xfId="0" applyNumberFormat="1" applyFont="1" applyBorder="1" applyAlignment="1">
      <alignment/>
    </xf>
    <xf numFmtId="49" fontId="5" fillId="57" borderId="33" xfId="0" applyNumberFormat="1" applyFont="1" applyFill="1" applyBorder="1" applyAlignment="1">
      <alignment/>
    </xf>
    <xf numFmtId="49" fontId="5" fillId="0" borderId="24" xfId="0" applyNumberFormat="1" applyFont="1" applyFill="1" applyBorder="1" applyAlignment="1">
      <alignment/>
    </xf>
    <xf numFmtId="2" fontId="5" fillId="0" borderId="24" xfId="0" applyNumberFormat="1" applyFont="1" applyBorder="1" applyAlignment="1">
      <alignment horizontal="center" vertical="center" wrapText="1"/>
    </xf>
    <xf numFmtId="176" fontId="6" fillId="0" borderId="24" xfId="0" applyNumberFormat="1" applyFont="1" applyBorder="1" applyAlignment="1">
      <alignment horizontal="center" vertical="center" wrapText="1"/>
    </xf>
    <xf numFmtId="2" fontId="5" fillId="57" borderId="24" xfId="0" applyNumberFormat="1" applyFont="1" applyFill="1" applyBorder="1" applyAlignment="1">
      <alignment horizontal="left" vertical="top" wrapText="1"/>
    </xf>
    <xf numFmtId="2" fontId="5" fillId="57" borderId="24" xfId="0" applyNumberFormat="1" applyFont="1" applyFill="1" applyBorder="1" applyAlignment="1">
      <alignment horizontal="right" vertical="top" wrapText="1"/>
    </xf>
    <xf numFmtId="0" fontId="5" fillId="57" borderId="24" xfId="0" applyFont="1" applyFill="1" applyBorder="1" applyAlignment="1">
      <alignment horizontal="right" wrapText="1"/>
    </xf>
    <xf numFmtId="0" fontId="5" fillId="57" borderId="24" xfId="0" applyFont="1" applyFill="1" applyBorder="1" applyAlignment="1">
      <alignment horizontal="right" vertical="top" wrapText="1"/>
    </xf>
    <xf numFmtId="0" fontId="5" fillId="57" borderId="24" xfId="0" applyFont="1" applyFill="1" applyBorder="1" applyAlignment="1" quotePrefix="1">
      <alignment horizontal="right" vertical="top" wrapText="1"/>
    </xf>
    <xf numFmtId="0" fontId="5" fillId="57" borderId="24" xfId="0" applyFont="1" applyFill="1" applyBorder="1" applyAlignment="1">
      <alignment horizontal="right" vertical="center" wrapText="1"/>
    </xf>
    <xf numFmtId="2" fontId="5" fillId="57" borderId="24" xfId="0" applyNumberFormat="1" applyFont="1" applyFill="1" applyBorder="1" applyAlignment="1">
      <alignment horizontal="right" vertical="center" wrapText="1"/>
    </xf>
    <xf numFmtId="2" fontId="6" fillId="57" borderId="24" xfId="0" applyNumberFormat="1" applyFont="1" applyFill="1" applyBorder="1" applyAlignment="1">
      <alignment horizontal="right" vertical="top" wrapText="1"/>
    </xf>
    <xf numFmtId="0" fontId="6" fillId="57" borderId="24" xfId="0" applyFont="1" applyFill="1" applyBorder="1" applyAlignment="1">
      <alignment horizontal="right" vertical="top" wrapText="1"/>
    </xf>
    <xf numFmtId="0" fontId="38" fillId="0" borderId="24" xfId="0" applyFont="1" applyBorder="1" applyAlignment="1">
      <alignment horizontal="right" vertical="center" wrapText="1"/>
    </xf>
    <xf numFmtId="0" fontId="13" fillId="0" borderId="24" xfId="0" applyFont="1" applyBorder="1" applyAlignment="1">
      <alignment horizontal="right" vertical="center" wrapText="1"/>
    </xf>
    <xf numFmtId="2" fontId="13" fillId="0" borderId="24" xfId="0" applyNumberFormat="1" applyFont="1" applyBorder="1" applyAlignment="1">
      <alignment horizontal="right" vertical="center" wrapText="1"/>
    </xf>
    <xf numFmtId="2" fontId="38" fillId="0" borderId="24" xfId="0" applyNumberFormat="1" applyFont="1" applyBorder="1" applyAlignment="1">
      <alignment horizontal="right" vertical="center" wrapText="1"/>
    </xf>
    <xf numFmtId="2" fontId="13" fillId="0" borderId="24" xfId="0" applyNumberFormat="1" applyFont="1" applyFill="1" applyBorder="1" applyAlignment="1">
      <alignment vertical="center" wrapText="1"/>
    </xf>
    <xf numFmtId="2" fontId="38" fillId="0" borderId="24" xfId="0" applyNumberFormat="1" applyFont="1" applyFill="1" applyBorder="1" applyAlignment="1">
      <alignment vertical="center" wrapText="1"/>
    </xf>
    <xf numFmtId="2" fontId="7" fillId="0" borderId="24" xfId="0" applyNumberFormat="1" applyFont="1" applyBorder="1" applyAlignment="1">
      <alignment horizontal="right" wrapText="1"/>
    </xf>
    <xf numFmtId="2" fontId="7" fillId="0" borderId="24" xfId="0" applyNumberFormat="1" applyFont="1" applyBorder="1" applyAlignment="1">
      <alignment horizontal="right" vertical="top" wrapText="1"/>
    </xf>
    <xf numFmtId="2" fontId="40" fillId="0" borderId="24" xfId="0" applyNumberFormat="1" applyFont="1" applyBorder="1" applyAlignment="1">
      <alignment vertical="top" wrapText="1"/>
    </xf>
    <xf numFmtId="2" fontId="6" fillId="0" borderId="24" xfId="0" applyNumberFormat="1" applyFont="1" applyFill="1" applyBorder="1" applyAlignment="1">
      <alignment vertical="center" wrapText="1"/>
    </xf>
    <xf numFmtId="2" fontId="5" fillId="0" borderId="24" xfId="0" applyNumberFormat="1" applyFont="1" applyFill="1" applyBorder="1" applyAlignment="1">
      <alignment horizontal="center" vertical="center" wrapText="1"/>
    </xf>
    <xf numFmtId="2" fontId="38" fillId="0" borderId="24" xfId="988" applyNumberFormat="1" applyFont="1" applyBorder="1" applyAlignment="1">
      <alignment horizontal="center" vertical="center" wrapText="1"/>
      <protection/>
    </xf>
    <xf numFmtId="2" fontId="0" fillId="0" borderId="24" xfId="0" applyNumberFormat="1" applyBorder="1" applyAlignment="1">
      <alignment/>
    </xf>
    <xf numFmtId="2" fontId="5" fillId="0" borderId="24" xfId="0" applyNumberFormat="1" applyFont="1" applyFill="1" applyBorder="1" applyAlignment="1">
      <alignment vertical="center" wrapText="1"/>
    </xf>
    <xf numFmtId="2" fontId="5" fillId="0" borderId="26" xfId="0" applyNumberFormat="1" applyFont="1" applyBorder="1" applyAlignment="1">
      <alignment horizontal="center" vertical="center" wrapText="1"/>
    </xf>
    <xf numFmtId="0" fontId="5" fillId="57" borderId="0" xfId="0" applyFont="1" applyFill="1" applyBorder="1" applyAlignment="1">
      <alignment horizontal="left" vertical="center" wrapText="1"/>
    </xf>
    <xf numFmtId="0" fontId="1" fillId="57" borderId="0" xfId="0" applyFont="1" applyFill="1" applyAlignment="1">
      <alignment horizontal="center"/>
    </xf>
    <xf numFmtId="0" fontId="0" fillId="57" borderId="0" xfId="0" applyFont="1" applyFill="1" applyAlignment="1">
      <alignment horizontal="center"/>
    </xf>
    <xf numFmtId="0" fontId="38" fillId="57" borderId="0" xfId="0" applyFont="1" applyFill="1" applyAlignment="1">
      <alignment horizontal="center" wrapText="1"/>
    </xf>
    <xf numFmtId="0" fontId="0" fillId="57" borderId="0" xfId="0" applyFont="1" applyFill="1" applyAlignment="1">
      <alignment horizontal="center" wrapText="1"/>
    </xf>
    <xf numFmtId="0" fontId="40" fillId="0" borderId="39" xfId="0" applyFont="1" applyBorder="1" applyAlignment="1">
      <alignment horizontal="center" vertical="center" wrapText="1"/>
    </xf>
    <xf numFmtId="0" fontId="40" fillId="0" borderId="28" xfId="0" applyFont="1" applyBorder="1" applyAlignment="1">
      <alignment horizontal="center" vertical="center" wrapText="1"/>
    </xf>
    <xf numFmtId="0" fontId="38" fillId="0" borderId="30" xfId="0" applyFont="1" applyFill="1" applyBorder="1" applyAlignment="1">
      <alignment horizontal="center" vertical="center" wrapText="1"/>
    </xf>
    <xf numFmtId="0" fontId="0" fillId="0" borderId="38" xfId="0" applyFill="1" applyBorder="1" applyAlignment="1">
      <alignment horizontal="center" vertical="center"/>
    </xf>
    <xf numFmtId="0" fontId="38" fillId="0" borderId="25" xfId="0" applyFont="1" applyFill="1" applyBorder="1" applyAlignment="1">
      <alignment horizontal="left" vertical="top" wrapText="1"/>
    </xf>
    <xf numFmtId="0" fontId="38" fillId="0" borderId="26" xfId="0" applyFont="1" applyFill="1" applyBorder="1" applyAlignment="1">
      <alignment horizontal="left" vertical="top"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40" fillId="0" borderId="24" xfId="0" applyFont="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Alignment="1">
      <alignment horizontal="center" vertical="center"/>
    </xf>
    <xf numFmtId="0" fontId="38" fillId="0" borderId="29" xfId="0" applyFont="1" applyFill="1" applyBorder="1" applyAlignment="1">
      <alignment horizontal="center" vertical="center" wrapText="1"/>
    </xf>
    <xf numFmtId="0" fontId="1"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6" fillId="0" borderId="0" xfId="0" applyFont="1" applyFill="1" applyAlignment="1">
      <alignment horizontal="left" vertical="center"/>
    </xf>
    <xf numFmtId="1" fontId="6" fillId="0" borderId="24" xfId="0" applyNumberFormat="1" applyFont="1" applyBorder="1" applyAlignment="1">
      <alignment horizontal="center" vertical="center" wrapText="1"/>
    </xf>
    <xf numFmtId="0" fontId="1" fillId="58" borderId="40" xfId="0" applyFont="1" applyFill="1" applyBorder="1" applyAlignment="1">
      <alignment horizontal="center" vertical="top" wrapText="1"/>
    </xf>
    <xf numFmtId="0" fontId="1" fillId="58" borderId="41" xfId="0" applyFont="1" applyFill="1" applyBorder="1" applyAlignment="1">
      <alignment horizontal="center" vertical="top" wrapText="1"/>
    </xf>
    <xf numFmtId="0" fontId="1" fillId="58" borderId="20" xfId="0" applyFont="1" applyFill="1" applyBorder="1" applyAlignment="1">
      <alignment horizontal="center" vertical="top" wrapText="1"/>
    </xf>
    <xf numFmtId="0" fontId="1" fillId="58" borderId="40" xfId="0" applyFont="1" applyFill="1" applyBorder="1" applyAlignment="1">
      <alignment horizontal="center" vertical="center" wrapText="1"/>
    </xf>
    <xf numFmtId="0" fontId="1" fillId="58" borderId="41" xfId="0" applyFont="1" applyFill="1" applyBorder="1" applyAlignment="1">
      <alignment horizontal="center" vertical="center" wrapText="1"/>
    </xf>
    <xf numFmtId="0" fontId="1" fillId="58" borderId="20" xfId="0" applyFont="1" applyFill="1" applyBorder="1" applyAlignment="1">
      <alignment horizontal="center" vertical="center" wrapText="1"/>
    </xf>
    <xf numFmtId="0" fontId="1" fillId="57" borderId="0" xfId="0" applyFont="1" applyFill="1" applyAlignment="1">
      <alignment horizontal="center" vertical="center" wrapText="1"/>
    </xf>
    <xf numFmtId="0" fontId="0" fillId="57" borderId="0" xfId="0" applyFill="1" applyBorder="1" applyAlignment="1">
      <alignment horizontal="center" vertical="center"/>
    </xf>
    <xf numFmtId="0" fontId="0" fillId="0" borderId="0" xfId="0" applyAlignment="1">
      <alignment horizontal="center" vertical="center"/>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5" fillId="0" borderId="0" xfId="0" applyFont="1" applyFill="1" applyAlignment="1">
      <alignment horizontal="justify"/>
    </xf>
    <xf numFmtId="0" fontId="0" fillId="0" borderId="0" xfId="0" applyFont="1" applyFill="1" applyAlignment="1">
      <alignment/>
    </xf>
    <xf numFmtId="0" fontId="1" fillId="0" borderId="0" xfId="0" applyFont="1" applyFill="1" applyAlignment="1">
      <alignment horizontal="center" vertical="center" wrapText="1"/>
    </xf>
    <xf numFmtId="0" fontId="6"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24" xfId="0" applyFont="1" applyBorder="1" applyAlignment="1">
      <alignment horizontal="center" vertical="center"/>
    </xf>
    <xf numFmtId="0" fontId="5" fillId="0" borderId="24" xfId="0" applyFont="1" applyBorder="1" applyAlignment="1">
      <alignment horizontal="center" vertical="center" wrapText="1"/>
    </xf>
    <xf numFmtId="0" fontId="6" fillId="0" borderId="2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8" fillId="0" borderId="26" xfId="0" applyFont="1" applyBorder="1" applyAlignment="1">
      <alignment vertical="center"/>
    </xf>
    <xf numFmtId="0" fontId="5" fillId="0" borderId="3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8" fillId="0" borderId="30" xfId="0" applyFont="1" applyBorder="1" applyAlignment="1">
      <alignment vertical="center"/>
    </xf>
    <xf numFmtId="0" fontId="6" fillId="0" borderId="25" xfId="0" applyFont="1" applyFill="1" applyBorder="1" applyAlignment="1">
      <alignment vertical="center" wrapText="1"/>
    </xf>
    <xf numFmtId="0" fontId="6" fillId="0" borderId="33" xfId="0" applyFont="1" applyFill="1" applyBorder="1" applyAlignment="1">
      <alignment vertical="center" wrapText="1"/>
    </xf>
    <xf numFmtId="0" fontId="0" fillId="0" borderId="26" xfId="0" applyBorder="1" applyAlignment="1">
      <alignment vertical="center"/>
    </xf>
    <xf numFmtId="0" fontId="5" fillId="0" borderId="25" xfId="0" applyFont="1" applyBorder="1" applyAlignment="1">
      <alignment horizontal="left" vertical="center" wrapText="1"/>
    </xf>
    <xf numFmtId="0" fontId="0" fillId="0" borderId="33" xfId="0" applyFont="1" applyBorder="1" applyAlignment="1">
      <alignment/>
    </xf>
    <xf numFmtId="0" fontId="0" fillId="0" borderId="26" xfId="0" applyFont="1" applyBorder="1" applyAlignment="1">
      <alignment/>
    </xf>
    <xf numFmtId="0" fontId="6" fillId="57" borderId="29" xfId="0" applyFont="1" applyFill="1" applyBorder="1" applyAlignment="1">
      <alignment horizontal="left" wrapText="1"/>
    </xf>
    <xf numFmtId="0" fontId="8" fillId="0" borderId="38" xfId="0" applyFont="1" applyBorder="1" applyAlignment="1">
      <alignment wrapText="1"/>
    </xf>
    <xf numFmtId="0" fontId="8" fillId="0" borderId="30" xfId="0" applyFont="1" applyBorder="1" applyAlignment="1">
      <alignment wrapText="1"/>
    </xf>
    <xf numFmtId="0" fontId="6" fillId="57" borderId="25" xfId="0" applyFont="1" applyFill="1" applyBorder="1" applyAlignment="1">
      <alignment horizontal="left" wrapText="1"/>
    </xf>
    <xf numFmtId="0" fontId="0" fillId="0" borderId="33" xfId="0" applyBorder="1" applyAlignment="1">
      <alignment wrapText="1"/>
    </xf>
    <xf numFmtId="0" fontId="0" fillId="0" borderId="26" xfId="0" applyBorder="1" applyAlignment="1">
      <alignment wrapText="1"/>
    </xf>
    <xf numFmtId="0" fontId="6" fillId="57" borderId="31" xfId="0" applyFont="1" applyFill="1" applyBorder="1" applyAlignment="1">
      <alignment horizontal="left" wrapText="1"/>
    </xf>
    <xf numFmtId="0" fontId="0" fillId="0" borderId="27" xfId="0" applyBorder="1" applyAlignment="1">
      <alignment wrapText="1"/>
    </xf>
    <xf numFmtId="0" fontId="0" fillId="0" borderId="32" xfId="0" applyBorder="1" applyAlignment="1">
      <alignment wrapText="1"/>
    </xf>
    <xf numFmtId="0" fontId="6" fillId="0" borderId="33" xfId="0" applyFont="1" applyBorder="1" applyAlignment="1">
      <alignment wrapText="1"/>
    </xf>
    <xf numFmtId="0" fontId="6" fillId="0" borderId="26" xfId="0" applyFont="1" applyBorder="1" applyAlignment="1">
      <alignment wrapText="1"/>
    </xf>
    <xf numFmtId="0" fontId="6" fillId="57" borderId="33" xfId="0" applyFont="1" applyFill="1" applyBorder="1" applyAlignment="1">
      <alignment horizontal="left" vertical="center" wrapText="1"/>
    </xf>
    <xf numFmtId="0" fontId="8" fillId="0" borderId="26" xfId="0" applyFont="1" applyBorder="1" applyAlignment="1">
      <alignment horizontal="left" vertical="center" wrapText="1"/>
    </xf>
    <xf numFmtId="0" fontId="6" fillId="57" borderId="33" xfId="0" applyFont="1" applyFill="1" applyBorder="1" applyAlignment="1">
      <alignment horizontal="left" wrapText="1"/>
    </xf>
    <xf numFmtId="0" fontId="8" fillId="0" borderId="26" xfId="0" applyFont="1" applyBorder="1" applyAlignment="1">
      <alignment wrapText="1"/>
    </xf>
    <xf numFmtId="0" fontId="6" fillId="0" borderId="33" xfId="0" applyFont="1" applyBorder="1" applyAlignment="1">
      <alignment vertical="center" wrapText="1"/>
    </xf>
    <xf numFmtId="0" fontId="6" fillId="0" borderId="26" xfId="0" applyFont="1" applyBorder="1" applyAlignment="1">
      <alignment vertical="center" wrapText="1"/>
    </xf>
    <xf numFmtId="0" fontId="6" fillId="57" borderId="34" xfId="0" applyFont="1" applyFill="1" applyBorder="1" applyAlignment="1">
      <alignment horizontal="left" wrapText="1"/>
    </xf>
    <xf numFmtId="0" fontId="0" fillId="0" borderId="0" xfId="0" applyBorder="1" applyAlignment="1">
      <alignment wrapText="1"/>
    </xf>
    <xf numFmtId="0" fontId="0" fillId="0" borderId="42" xfId="0" applyBorder="1" applyAlignment="1">
      <alignment wrapText="1"/>
    </xf>
    <xf numFmtId="0" fontId="6" fillId="57" borderId="39" xfId="0" applyFont="1" applyFill="1" applyBorder="1" applyAlignment="1">
      <alignment horizontal="center" vertical="center" wrapText="1"/>
    </xf>
    <xf numFmtId="0" fontId="6" fillId="57" borderId="28" xfId="0" applyFont="1" applyFill="1" applyBorder="1" applyAlignment="1">
      <alignment horizontal="center" vertical="center" wrapText="1"/>
    </xf>
    <xf numFmtId="0" fontId="6" fillId="57" borderId="29" xfId="0" applyFont="1" applyFill="1" applyBorder="1" applyAlignment="1">
      <alignment horizontal="center" vertical="center"/>
    </xf>
    <xf numFmtId="0" fontId="5" fillId="57" borderId="38" xfId="0" applyFont="1" applyFill="1" applyBorder="1" applyAlignment="1">
      <alignment horizontal="center" vertical="center"/>
    </xf>
    <xf numFmtId="0" fontId="5" fillId="57" borderId="30" xfId="0" applyFont="1" applyFill="1" applyBorder="1" applyAlignment="1">
      <alignment horizontal="center" vertical="center"/>
    </xf>
    <xf numFmtId="0" fontId="5" fillId="57" borderId="31" xfId="0" applyFont="1" applyFill="1" applyBorder="1" applyAlignment="1">
      <alignment horizontal="center" vertical="center"/>
    </xf>
    <xf numFmtId="0" fontId="5" fillId="57" borderId="27" xfId="0" applyFont="1" applyFill="1" applyBorder="1" applyAlignment="1">
      <alignment horizontal="center" vertical="center"/>
    </xf>
    <xf numFmtId="0" fontId="5" fillId="57" borderId="32" xfId="0" applyFont="1" applyFill="1" applyBorder="1" applyAlignment="1">
      <alignment horizontal="center" vertical="center"/>
    </xf>
    <xf numFmtId="0" fontId="6" fillId="57" borderId="26" xfId="0" applyFont="1" applyFill="1" applyBorder="1" applyAlignment="1">
      <alignment horizontal="left" wrapText="1"/>
    </xf>
    <xf numFmtId="0" fontId="1" fillId="57" borderId="0" xfId="0" applyFont="1" applyFill="1" applyAlignment="1">
      <alignment horizontal="center" wrapText="1"/>
    </xf>
    <xf numFmtId="0" fontId="5" fillId="57" borderId="0" xfId="0" applyFont="1" applyFill="1" applyAlignment="1">
      <alignment wrapText="1"/>
    </xf>
    <xf numFmtId="0" fontId="6" fillId="57" borderId="24" xfId="0" applyFont="1" applyFill="1" applyBorder="1" applyAlignment="1">
      <alignment horizontal="center" vertical="center" wrapText="1"/>
    </xf>
    <xf numFmtId="0" fontId="0" fillId="57" borderId="24" xfId="0" applyFill="1" applyBorder="1" applyAlignment="1">
      <alignment horizontal="center" vertical="center" wrapText="1"/>
    </xf>
    <xf numFmtId="0" fontId="5" fillId="0" borderId="25" xfId="0" applyFont="1" applyFill="1" applyBorder="1" applyAlignment="1">
      <alignment vertical="center" wrapText="1"/>
    </xf>
    <xf numFmtId="0" fontId="0" fillId="0" borderId="26" xfId="0" applyFill="1" applyBorder="1" applyAlignment="1">
      <alignment vertical="center" wrapText="1"/>
    </xf>
    <xf numFmtId="0" fontId="5" fillId="0" borderId="0" xfId="0" applyFont="1" applyFill="1" applyBorder="1" applyAlignment="1">
      <alignment horizontal="center" vertical="center"/>
    </xf>
    <xf numFmtId="0" fontId="5" fillId="0" borderId="26"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Alignment="1">
      <alignment horizontal="left" vertical="center"/>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 fillId="0" borderId="0" xfId="0" applyFont="1" applyFill="1" applyAlignment="1">
      <alignment horizontal="center" vertical="center"/>
    </xf>
    <xf numFmtId="0" fontId="6" fillId="0" borderId="15"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38" fillId="0" borderId="24"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75" fillId="0" borderId="26" xfId="0" applyFont="1" applyFill="1" applyBorder="1" applyAlignment="1">
      <alignment horizontal="left" vertical="center" wrapText="1"/>
    </xf>
    <xf numFmtId="0" fontId="37" fillId="0" borderId="0" xfId="0" applyFont="1" applyFill="1" applyAlignment="1">
      <alignment horizontal="center" vertical="center"/>
    </xf>
    <xf numFmtId="0" fontId="8" fillId="0" borderId="0" xfId="987" applyFont="1" applyFill="1" applyAlignment="1">
      <alignment horizontal="center" vertical="center"/>
      <protection/>
    </xf>
    <xf numFmtId="0" fontId="6" fillId="0" borderId="0" xfId="987" applyFont="1" applyFill="1" applyAlignment="1">
      <alignment horizontal="center" vertical="center" wrapText="1"/>
      <protection/>
    </xf>
    <xf numFmtId="0" fontId="6" fillId="0" borderId="47" xfId="987" applyFont="1" applyFill="1" applyBorder="1" applyAlignment="1">
      <alignment horizontal="left" vertical="center"/>
      <protection/>
    </xf>
    <xf numFmtId="0" fontId="13" fillId="0" borderId="38" xfId="988" applyFont="1" applyFill="1" applyBorder="1" applyAlignment="1">
      <alignment horizontal="left" vertical="center"/>
      <protection/>
    </xf>
    <xf numFmtId="0" fontId="0" fillId="0" borderId="38" xfId="988" applyFill="1" applyBorder="1" applyAlignment="1">
      <alignment horizontal="left" vertical="center"/>
      <protection/>
    </xf>
    <xf numFmtId="0" fontId="38" fillId="0" borderId="24" xfId="988" applyFont="1" applyBorder="1" applyAlignment="1">
      <alignment horizontal="center" vertical="center" wrapText="1"/>
      <protection/>
    </xf>
    <xf numFmtId="0" fontId="38" fillId="0" borderId="0" xfId="988" applyFont="1" applyAlignment="1">
      <alignment horizontal="center" vertical="center"/>
      <protection/>
    </xf>
    <xf numFmtId="0" fontId="38" fillId="0" borderId="0" xfId="988" applyFont="1" applyAlignment="1">
      <alignment vertical="center"/>
      <protection/>
    </xf>
    <xf numFmtId="0" fontId="38" fillId="0" borderId="39" xfId="988" applyFont="1" applyBorder="1" applyAlignment="1">
      <alignment horizontal="center" vertical="center" wrapText="1"/>
      <protection/>
    </xf>
    <xf numFmtId="0" fontId="5" fillId="0" borderId="33" xfId="0" applyFont="1" applyBorder="1" applyAlignment="1">
      <alignment horizontal="center"/>
    </xf>
    <xf numFmtId="0" fontId="5" fillId="0" borderId="26" xfId="0" applyFont="1" applyBorder="1" applyAlignment="1">
      <alignment horizontal="center"/>
    </xf>
    <xf numFmtId="0" fontId="0" fillId="0" borderId="38" xfId="0" applyBorder="1" applyAlignment="1">
      <alignment horizontal="center"/>
    </xf>
    <xf numFmtId="49" fontId="6" fillId="0" borderId="25" xfId="0" applyNumberFormat="1" applyFont="1" applyFill="1" applyBorder="1" applyAlignment="1">
      <alignment horizontal="left" vertical="center" wrapText="1"/>
    </xf>
    <xf numFmtId="49" fontId="6" fillId="0" borderId="33"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49" fontId="5" fillId="57" borderId="33" xfId="0" applyNumberFormat="1" applyFont="1" applyFill="1" applyBorder="1" applyAlignment="1">
      <alignment horizontal="left" wrapText="1"/>
    </xf>
    <xf numFmtId="49" fontId="9" fillId="57" borderId="26" xfId="0" applyNumberFormat="1" applyFont="1" applyFill="1" applyBorder="1" applyAlignment="1">
      <alignment horizontal="left" wrapText="1"/>
    </xf>
    <xf numFmtId="0" fontId="6" fillId="0" borderId="29" xfId="0" applyFont="1" applyBorder="1" applyAlignment="1">
      <alignment horizontal="left"/>
    </xf>
    <xf numFmtId="0" fontId="6" fillId="0" borderId="38" xfId="0" applyFont="1" applyBorder="1" applyAlignment="1">
      <alignment horizontal="left"/>
    </xf>
    <xf numFmtId="0" fontId="6" fillId="0" borderId="30" xfId="0" applyFont="1" applyBorder="1" applyAlignment="1">
      <alignment horizontal="left"/>
    </xf>
    <xf numFmtId="0" fontId="6" fillId="0" borderId="0" xfId="0" applyFont="1" applyAlignment="1">
      <alignment horizontal="center"/>
    </xf>
    <xf numFmtId="0" fontId="6" fillId="57" borderId="0" xfId="0" applyFont="1" applyFill="1" applyAlignment="1">
      <alignment horizontal="center"/>
    </xf>
    <xf numFmtId="0" fontId="6" fillId="0" borderId="24" xfId="0" applyFont="1" applyBorder="1" applyAlignment="1">
      <alignment horizontal="center"/>
    </xf>
    <xf numFmtId="2" fontId="6" fillId="0" borderId="24" xfId="0" applyNumberFormat="1" applyFont="1" applyBorder="1" applyAlignment="1">
      <alignment horizontal="center" vertical="center" wrapText="1"/>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cellXfs>
  <cellStyles count="1147">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1 - 20%" xfId="56"/>
    <cellStyle name="Accent1 - 20% 2" xfId="57"/>
    <cellStyle name="Accent1 - 20% 2 2" xfId="58"/>
    <cellStyle name="Accent1 - 20% 3" xfId="59"/>
    <cellStyle name="Accent1 - 40%" xfId="60"/>
    <cellStyle name="Accent1 - 40% 2" xfId="61"/>
    <cellStyle name="Accent1 - 40% 2 2" xfId="62"/>
    <cellStyle name="Accent1 - 40% 3" xfId="63"/>
    <cellStyle name="Accent1 - 60%" xfId="64"/>
    <cellStyle name="Accent1 2" xfId="65"/>
    <cellStyle name="Accent1 3" xfId="66"/>
    <cellStyle name="Accent1 4" xfId="67"/>
    <cellStyle name="Accent1 5" xfId="68"/>
    <cellStyle name="Accent1 6" xfId="69"/>
    <cellStyle name="Accent1 7" xfId="70"/>
    <cellStyle name="Accent1 8" xfId="71"/>
    <cellStyle name="Accent1 9" xfId="72"/>
    <cellStyle name="Accent1_10VSAFAS2,3p" xfId="73"/>
    <cellStyle name="Accent2" xfId="74"/>
    <cellStyle name="Accent2 - 20%" xfId="75"/>
    <cellStyle name="Accent2 - 20% 2" xfId="76"/>
    <cellStyle name="Accent2 - 20% 2 2" xfId="77"/>
    <cellStyle name="Accent2 - 20% 3" xfId="78"/>
    <cellStyle name="Accent2 - 40%" xfId="79"/>
    <cellStyle name="Accent2 - 40% 2" xfId="80"/>
    <cellStyle name="Accent2 - 40% 2 2" xfId="81"/>
    <cellStyle name="Accent2 - 40% 3" xfId="82"/>
    <cellStyle name="Accent2 - 60%" xfId="83"/>
    <cellStyle name="Accent2 2" xfId="84"/>
    <cellStyle name="Accent2 3" xfId="85"/>
    <cellStyle name="Accent2 4" xfId="86"/>
    <cellStyle name="Accent2 5" xfId="87"/>
    <cellStyle name="Accent2 6" xfId="88"/>
    <cellStyle name="Accent2 7" xfId="89"/>
    <cellStyle name="Accent2 8" xfId="90"/>
    <cellStyle name="Accent2 9" xfId="91"/>
    <cellStyle name="Accent2_10VSAFAS2,3p" xfId="92"/>
    <cellStyle name="Accent3" xfId="93"/>
    <cellStyle name="Accent3 - 20%" xfId="94"/>
    <cellStyle name="Accent3 - 20% 2" xfId="95"/>
    <cellStyle name="Accent3 - 20% 2 2" xfId="96"/>
    <cellStyle name="Accent3 - 20% 3" xfId="97"/>
    <cellStyle name="Accent3 - 40%" xfId="98"/>
    <cellStyle name="Accent3 - 40% 2" xfId="99"/>
    <cellStyle name="Accent3 - 40% 2 2" xfId="100"/>
    <cellStyle name="Accent3 - 40% 3" xfId="101"/>
    <cellStyle name="Accent3 - 60%" xfId="102"/>
    <cellStyle name="Accent3 2" xfId="103"/>
    <cellStyle name="Accent3 3" xfId="104"/>
    <cellStyle name="Accent3 4" xfId="105"/>
    <cellStyle name="Accent3 5" xfId="106"/>
    <cellStyle name="Accent3 6" xfId="107"/>
    <cellStyle name="Accent3 7" xfId="108"/>
    <cellStyle name="Accent3 8" xfId="109"/>
    <cellStyle name="Accent3 9" xfId="110"/>
    <cellStyle name="Accent3_10VSAFAS2,3p" xfId="111"/>
    <cellStyle name="Accent4" xfId="112"/>
    <cellStyle name="Accent4 - 20%" xfId="113"/>
    <cellStyle name="Accent4 - 20% 2" xfId="114"/>
    <cellStyle name="Accent4 - 20% 2 2" xfId="115"/>
    <cellStyle name="Accent4 - 20% 3" xfId="116"/>
    <cellStyle name="Accent4 - 40%" xfId="117"/>
    <cellStyle name="Accent4 - 40% 2" xfId="118"/>
    <cellStyle name="Accent4 - 40% 2 2" xfId="119"/>
    <cellStyle name="Accent4 - 40% 3" xfId="120"/>
    <cellStyle name="Accent4 - 60%" xfId="121"/>
    <cellStyle name="Accent4 2" xfId="122"/>
    <cellStyle name="Accent4 3" xfId="123"/>
    <cellStyle name="Accent4 4" xfId="124"/>
    <cellStyle name="Accent4 5" xfId="125"/>
    <cellStyle name="Accent4 6" xfId="126"/>
    <cellStyle name="Accent4 7" xfId="127"/>
    <cellStyle name="Accent4 8" xfId="128"/>
    <cellStyle name="Accent4 9" xfId="129"/>
    <cellStyle name="Accent4_10VSAFAS2,3p" xfId="130"/>
    <cellStyle name="Accent5" xfId="131"/>
    <cellStyle name="Accent5 - 20%" xfId="132"/>
    <cellStyle name="Accent5 - 20% 2" xfId="133"/>
    <cellStyle name="Accent5 - 20% 2 2" xfId="134"/>
    <cellStyle name="Accent5 - 20% 3" xfId="135"/>
    <cellStyle name="Accent5 - 40%" xfId="136"/>
    <cellStyle name="Accent5 - 40% 2" xfId="137"/>
    <cellStyle name="Accent5 - 40% 2 2" xfId="138"/>
    <cellStyle name="Accent5 - 40% 3" xfId="139"/>
    <cellStyle name="Accent5 - 60%" xfId="140"/>
    <cellStyle name="Accent5 2" xfId="141"/>
    <cellStyle name="Accent5 3" xfId="142"/>
    <cellStyle name="Accent5 4" xfId="143"/>
    <cellStyle name="Accent5 5" xfId="144"/>
    <cellStyle name="Accent5 6" xfId="145"/>
    <cellStyle name="Accent5 7" xfId="146"/>
    <cellStyle name="Accent5 8" xfId="147"/>
    <cellStyle name="Accent5 9" xfId="148"/>
    <cellStyle name="Accent5_10VSAFAS2,3p" xfId="149"/>
    <cellStyle name="Accent6" xfId="150"/>
    <cellStyle name="Accent6 - 20%" xfId="151"/>
    <cellStyle name="Accent6 - 20% 2" xfId="152"/>
    <cellStyle name="Accent6 - 20% 2 2" xfId="153"/>
    <cellStyle name="Accent6 - 20% 3" xfId="154"/>
    <cellStyle name="Accent6 - 40%" xfId="155"/>
    <cellStyle name="Accent6 - 40% 2" xfId="156"/>
    <cellStyle name="Accent6 - 40% 2 2" xfId="157"/>
    <cellStyle name="Accent6 - 40% 3" xfId="158"/>
    <cellStyle name="Accent6 - 60%" xfId="159"/>
    <cellStyle name="Accent6 2" xfId="160"/>
    <cellStyle name="Accent6 3" xfId="161"/>
    <cellStyle name="Accent6 4" xfId="162"/>
    <cellStyle name="Accent6 5" xfId="163"/>
    <cellStyle name="Accent6 6" xfId="164"/>
    <cellStyle name="Accent6 7" xfId="165"/>
    <cellStyle name="Accent6 8" xfId="166"/>
    <cellStyle name="Accent6 9" xfId="167"/>
    <cellStyle name="Accent6_10VSAFAS2,3p" xfId="168"/>
    <cellStyle name="Aiškinamasis tekstas" xfId="169"/>
    <cellStyle name="Followed Hyperlink" xfId="170"/>
    <cellStyle name="Bad" xfId="171"/>
    <cellStyle name="Bad 10" xfId="172"/>
    <cellStyle name="Bad 2" xfId="173"/>
    <cellStyle name="Bad 3" xfId="174"/>
    <cellStyle name="Bad 4" xfId="175"/>
    <cellStyle name="Bad 5" xfId="176"/>
    <cellStyle name="Bad 6" xfId="177"/>
    <cellStyle name="Bad 7" xfId="178"/>
    <cellStyle name="Bad 8" xfId="179"/>
    <cellStyle name="Bad 9" xfId="180"/>
    <cellStyle name="Bad_10VSAFAS2,3p" xfId="181"/>
    <cellStyle name="Blogas" xfId="182"/>
    <cellStyle name="Calculation" xfId="183"/>
    <cellStyle name="Calculation 2" xfId="184"/>
    <cellStyle name="Calculation 3" xfId="185"/>
    <cellStyle name="Calculation 4" xfId="186"/>
    <cellStyle name="Calculation 5" xfId="187"/>
    <cellStyle name="Calculation 6" xfId="188"/>
    <cellStyle name="Calculation 7" xfId="189"/>
    <cellStyle name="Calculation 8" xfId="190"/>
    <cellStyle name="Calculation 9" xfId="191"/>
    <cellStyle name="Calculation_10VSAFAS2,3p" xfId="192"/>
    <cellStyle name="Check Cell" xfId="193"/>
    <cellStyle name="Check Cell 2" xfId="194"/>
    <cellStyle name="Check Cell 3" xfId="195"/>
    <cellStyle name="Check Cell 4" xfId="196"/>
    <cellStyle name="Check Cell 5" xfId="197"/>
    <cellStyle name="Check Cell 6" xfId="198"/>
    <cellStyle name="Check Cell 7" xfId="199"/>
    <cellStyle name="Check Cell 8" xfId="200"/>
    <cellStyle name="Check Cell 9" xfId="201"/>
    <cellStyle name="Check Cell_10VSAFAS2,3p" xfId="202"/>
    <cellStyle name="Comma 2" xfId="203"/>
    <cellStyle name="Comma 2 2" xfId="204"/>
    <cellStyle name="Comma 2 3" xfId="205"/>
    <cellStyle name="Comma 3" xfId="206"/>
    <cellStyle name="Comma 3 2" xfId="207"/>
    <cellStyle name="Emphasis 1" xfId="208"/>
    <cellStyle name="Emphasis 1 2" xfId="209"/>
    <cellStyle name="Emphasis 2" xfId="210"/>
    <cellStyle name="Emphasis 2 2" xfId="211"/>
    <cellStyle name="Emphasis 3" xfId="212"/>
    <cellStyle name="Emphasis 3 2" xfId="213"/>
    <cellStyle name="Explanatory Text" xfId="214"/>
    <cellStyle name="Geras" xfId="215"/>
    <cellStyle name="Good" xfId="216"/>
    <cellStyle name="Good 2" xfId="217"/>
    <cellStyle name="Good 2 2" xfId="218"/>
    <cellStyle name="Good 2 2 2" xfId="219"/>
    <cellStyle name="Good 2 3" xfId="220"/>
    <cellStyle name="Good 3" xfId="221"/>
    <cellStyle name="Good 3 2" xfId="222"/>
    <cellStyle name="Good 3 2 2" xfId="223"/>
    <cellStyle name="Good 3 3" xfId="224"/>
    <cellStyle name="Good 4" xfId="225"/>
    <cellStyle name="Good 4 2" xfId="226"/>
    <cellStyle name="Good 4 2 2" xfId="227"/>
    <cellStyle name="Good 4 3" xfId="228"/>
    <cellStyle name="Good 5" xfId="229"/>
    <cellStyle name="Good 5 2" xfId="230"/>
    <cellStyle name="Good 5 2 2" xfId="231"/>
    <cellStyle name="Good 5 3" xfId="232"/>
    <cellStyle name="Good 6" xfId="233"/>
    <cellStyle name="Good 6 2" xfId="234"/>
    <cellStyle name="Good 6 2 2" xfId="235"/>
    <cellStyle name="Good 6 3" xfId="236"/>
    <cellStyle name="Good 7" xfId="237"/>
    <cellStyle name="Good 7 2" xfId="238"/>
    <cellStyle name="Good 7 2 2" xfId="239"/>
    <cellStyle name="Good 7 3" xfId="240"/>
    <cellStyle name="Good 8" xfId="241"/>
    <cellStyle name="Good 8 2" xfId="242"/>
    <cellStyle name="Good 8 2 2" xfId="243"/>
    <cellStyle name="Good 8 3" xfId="244"/>
    <cellStyle name="Good 9" xfId="245"/>
    <cellStyle name="Good 9 2" xfId="246"/>
    <cellStyle name="Good 9 2 2" xfId="247"/>
    <cellStyle name="Good 9 3" xfId="248"/>
    <cellStyle name="Good_10VSAFAS2,3p" xfId="249"/>
    <cellStyle name="Heading 1" xfId="250"/>
    <cellStyle name="Heading 1 2" xfId="251"/>
    <cellStyle name="Heading 1 3" xfId="252"/>
    <cellStyle name="Heading 1 4" xfId="253"/>
    <cellStyle name="Heading 1 5" xfId="254"/>
    <cellStyle name="Heading 1 6" xfId="255"/>
    <cellStyle name="Heading 1 7" xfId="256"/>
    <cellStyle name="Heading 1 8" xfId="257"/>
    <cellStyle name="Heading 1 9" xfId="258"/>
    <cellStyle name="Heading 1_10VSAFAS2,3p" xfId="259"/>
    <cellStyle name="Heading 2" xfId="260"/>
    <cellStyle name="Heading 2 2" xfId="261"/>
    <cellStyle name="Heading 2 3" xfId="262"/>
    <cellStyle name="Heading 2 4" xfId="263"/>
    <cellStyle name="Heading 2 5" xfId="264"/>
    <cellStyle name="Heading 2 6" xfId="265"/>
    <cellStyle name="Heading 2 7" xfId="266"/>
    <cellStyle name="Heading 2 8" xfId="267"/>
    <cellStyle name="Heading 2 9" xfId="268"/>
    <cellStyle name="Heading 2_10VSAFAS2,3p" xfId="269"/>
    <cellStyle name="Heading 3" xfId="270"/>
    <cellStyle name="Heading 3 2" xfId="271"/>
    <cellStyle name="Heading 3 3" xfId="272"/>
    <cellStyle name="Heading 3 4" xfId="273"/>
    <cellStyle name="Heading 3 5" xfId="274"/>
    <cellStyle name="Heading 3 6" xfId="275"/>
    <cellStyle name="Heading 3 7" xfId="276"/>
    <cellStyle name="Heading 3 8" xfId="277"/>
    <cellStyle name="Heading 3 9" xfId="278"/>
    <cellStyle name="Heading 3_10VSAFAS2,3p" xfId="279"/>
    <cellStyle name="Heading 4" xfId="280"/>
    <cellStyle name="Heading 4 2" xfId="281"/>
    <cellStyle name="Heading 4 3" xfId="282"/>
    <cellStyle name="Heading 4 4" xfId="283"/>
    <cellStyle name="Heading 4 5" xfId="284"/>
    <cellStyle name="Heading 4 6" xfId="285"/>
    <cellStyle name="Heading 4 7" xfId="286"/>
    <cellStyle name="Heading 4 8" xfId="287"/>
    <cellStyle name="Heading 4 9" xfId="288"/>
    <cellStyle name="Heading 4_10VSAFAS2,3p" xfId="289"/>
    <cellStyle name="Hyperlink" xfId="290"/>
    <cellStyle name="Hyperlink 2" xfId="291"/>
    <cellStyle name="Hyperlink 2 10" xfId="292"/>
    <cellStyle name="Hyperlink 2 10 2" xfId="293"/>
    <cellStyle name="Hyperlink 2 11" xfId="294"/>
    <cellStyle name="Hyperlink 2 11 2" xfId="295"/>
    <cellStyle name="Hyperlink 2 12" xfId="296"/>
    <cellStyle name="Hyperlink 2 13" xfId="297"/>
    <cellStyle name="Hyperlink 2 14" xfId="298"/>
    <cellStyle name="Hyperlink 2 2" xfId="299"/>
    <cellStyle name="Hyperlink 2 2 2" xfId="300"/>
    <cellStyle name="Hyperlink 2 2 3" xfId="301"/>
    <cellStyle name="Hyperlink 2 3" xfId="302"/>
    <cellStyle name="Hyperlink 2 3 2" xfId="303"/>
    <cellStyle name="Hyperlink 2 4" xfId="304"/>
    <cellStyle name="Hyperlink 2 4 2" xfId="305"/>
    <cellStyle name="Hyperlink 2 5" xfId="306"/>
    <cellStyle name="Hyperlink 2 5 2" xfId="307"/>
    <cellStyle name="Hyperlink 2 6" xfId="308"/>
    <cellStyle name="Hyperlink 2 6 2" xfId="309"/>
    <cellStyle name="Hyperlink 2 7" xfId="310"/>
    <cellStyle name="Hyperlink 2 7 2" xfId="311"/>
    <cellStyle name="Hyperlink 2 8" xfId="312"/>
    <cellStyle name="Hyperlink 2 8 2" xfId="313"/>
    <cellStyle name="Hyperlink 2 9" xfId="314"/>
    <cellStyle name="Hyperlink 2 9 2" xfId="315"/>
    <cellStyle name="Hyperlink 3" xfId="316"/>
    <cellStyle name="Hyperlink 4" xfId="317"/>
    <cellStyle name="Hyperlink 5" xfId="318"/>
    <cellStyle name="Hyperlink 5 2" xfId="319"/>
    <cellStyle name="Hyperlink 5 3" xfId="320"/>
    <cellStyle name="Hyperlink 5 6" xfId="321"/>
    <cellStyle name="Hyperlink 5 6 2" xfId="322"/>
    <cellStyle name="Hyperlink 6" xfId="323"/>
    <cellStyle name="Hyperlink 7" xfId="324"/>
    <cellStyle name="Input" xfId="325"/>
    <cellStyle name="Input 2" xfId="326"/>
    <cellStyle name="Input 3" xfId="327"/>
    <cellStyle name="Input 4" xfId="328"/>
    <cellStyle name="Input 5" xfId="329"/>
    <cellStyle name="Input 6" xfId="330"/>
    <cellStyle name="Input 7" xfId="331"/>
    <cellStyle name="Input 8" xfId="332"/>
    <cellStyle name="Input 9" xfId="333"/>
    <cellStyle name="Input_10VSAFAS2,3p" xfId="334"/>
    <cellStyle name="Išvestis" xfId="335"/>
    <cellStyle name="Įspėjimo tekstas" xfId="336"/>
    <cellStyle name="Įvestis" xfId="337"/>
    <cellStyle name="Comma" xfId="338"/>
    <cellStyle name="Comma [0]" xfId="339"/>
    <cellStyle name="Linked Cell" xfId="340"/>
    <cellStyle name="Linked Cell 2" xfId="341"/>
    <cellStyle name="Linked Cell 3" xfId="342"/>
    <cellStyle name="Linked Cell 4" xfId="343"/>
    <cellStyle name="Linked Cell 5" xfId="344"/>
    <cellStyle name="Linked Cell 6" xfId="345"/>
    <cellStyle name="Linked Cell 7" xfId="346"/>
    <cellStyle name="Linked Cell 8" xfId="347"/>
    <cellStyle name="Linked Cell 9" xfId="348"/>
    <cellStyle name="Linked Cell_10VSAFAS2,3p" xfId="349"/>
    <cellStyle name="Neutral" xfId="350"/>
    <cellStyle name="Neutral 2" xfId="351"/>
    <cellStyle name="Neutral 3" xfId="352"/>
    <cellStyle name="Neutral 4" xfId="353"/>
    <cellStyle name="Neutral 5" xfId="354"/>
    <cellStyle name="Neutral 6" xfId="355"/>
    <cellStyle name="Neutral 7" xfId="356"/>
    <cellStyle name="Neutral 8" xfId="357"/>
    <cellStyle name="Neutral 9" xfId="358"/>
    <cellStyle name="Neutral_10VSAFAS2,3p" xfId="359"/>
    <cellStyle name="Neutralus" xfId="360"/>
    <cellStyle name="Normal 10" xfId="361"/>
    <cellStyle name="Normal 10 10" xfId="362"/>
    <cellStyle name="Normal 10 10 2" xfId="363"/>
    <cellStyle name="Normal 10 10 2 2" xfId="364"/>
    <cellStyle name="Normal 10 10 2 3" xfId="365"/>
    <cellStyle name="Normal 10 10 3" xfId="366"/>
    <cellStyle name="Normal 10 10 4" xfId="367"/>
    <cellStyle name="Normal 10 11" xfId="368"/>
    <cellStyle name="Normal 10 11 2" xfId="369"/>
    <cellStyle name="Normal 10 11 3" xfId="370"/>
    <cellStyle name="Normal 10 12" xfId="371"/>
    <cellStyle name="Normal 10 12 2" xfId="372"/>
    <cellStyle name="Normal 10 12 3" xfId="373"/>
    <cellStyle name="Normal 10 13" xfId="374"/>
    <cellStyle name="Normal 10 14" xfId="375"/>
    <cellStyle name="Normal 10 15" xfId="376"/>
    <cellStyle name="Normal 10 2" xfId="377"/>
    <cellStyle name="Normal 10 2 2" xfId="378"/>
    <cellStyle name="Normal 10 2 2 2" xfId="379"/>
    <cellStyle name="Normal 10 2 2 3" xfId="380"/>
    <cellStyle name="Normal 10 2 3" xfId="381"/>
    <cellStyle name="Normal 10 2 4" xfId="382"/>
    <cellStyle name="Normal 10 3" xfId="383"/>
    <cellStyle name="Normal 10 3 2" xfId="384"/>
    <cellStyle name="Normal 10 3 2 2" xfId="385"/>
    <cellStyle name="Normal 10 3 2 3" xfId="386"/>
    <cellStyle name="Normal 10 3 3" xfId="387"/>
    <cellStyle name="Normal 10 3 4" xfId="388"/>
    <cellStyle name="Normal 10 4" xfId="389"/>
    <cellStyle name="Normal 10 4 2" xfId="390"/>
    <cellStyle name="Normal 10 4 2 2" xfId="391"/>
    <cellStyle name="Normal 10 4 2 3" xfId="392"/>
    <cellStyle name="Normal 10 4 3" xfId="393"/>
    <cellStyle name="Normal 10 4 4" xfId="394"/>
    <cellStyle name="Normal 10 5" xfId="395"/>
    <cellStyle name="Normal 10 5 2" xfId="396"/>
    <cellStyle name="Normal 10 5 2 2" xfId="397"/>
    <cellStyle name="Normal 10 5 2 3" xfId="398"/>
    <cellStyle name="Normal 10 5 3" xfId="399"/>
    <cellStyle name="Normal 10 5 4" xfId="400"/>
    <cellStyle name="Normal 10 6" xfId="401"/>
    <cellStyle name="Normal 10 6 2" xfId="402"/>
    <cellStyle name="Normal 10 6 2 2" xfId="403"/>
    <cellStyle name="Normal 10 6 2 3" xfId="404"/>
    <cellStyle name="Normal 10 6 3" xfId="405"/>
    <cellStyle name="Normal 10 6 4" xfId="406"/>
    <cellStyle name="Normal 10 7" xfId="407"/>
    <cellStyle name="Normal 10 7 2" xfId="408"/>
    <cellStyle name="Normal 10 7 2 2" xfId="409"/>
    <cellStyle name="Normal 10 7 2 3" xfId="410"/>
    <cellStyle name="Normal 10 7 3" xfId="411"/>
    <cellStyle name="Normal 10 7 4" xfId="412"/>
    <cellStyle name="Normal 10 8" xfId="413"/>
    <cellStyle name="Normal 10 8 2" xfId="414"/>
    <cellStyle name="Normal 10 8 2 2" xfId="415"/>
    <cellStyle name="Normal 10 8 2 3" xfId="416"/>
    <cellStyle name="Normal 10 8 3" xfId="417"/>
    <cellStyle name="Normal 10 8 4" xfId="418"/>
    <cellStyle name="Normal 10 9" xfId="419"/>
    <cellStyle name="Normal 10 9 2" xfId="420"/>
    <cellStyle name="Normal 10 9 2 2" xfId="421"/>
    <cellStyle name="Normal 10 9 2 3" xfId="422"/>
    <cellStyle name="Normal 10 9 3" xfId="423"/>
    <cellStyle name="Normal 10 9 4" xfId="424"/>
    <cellStyle name="Normal 11" xfId="425"/>
    <cellStyle name="Normal 11 10" xfId="426"/>
    <cellStyle name="Normal 11 10 2" xfId="427"/>
    <cellStyle name="Normal 11 11" xfId="428"/>
    <cellStyle name="Normal 11 12" xfId="429"/>
    <cellStyle name="Normal 11 2" xfId="430"/>
    <cellStyle name="Normal 11 2 2" xfId="431"/>
    <cellStyle name="Normal 11 3" xfId="432"/>
    <cellStyle name="Normal 11 3 2" xfId="433"/>
    <cellStyle name="Normal 11 4" xfId="434"/>
    <cellStyle name="Normal 11 4 2" xfId="435"/>
    <cellStyle name="Normal 11 5" xfId="436"/>
    <cellStyle name="Normal 11 5 2" xfId="437"/>
    <cellStyle name="Normal 11 6" xfId="438"/>
    <cellStyle name="Normal 11 6 2" xfId="439"/>
    <cellStyle name="Normal 11 7" xfId="440"/>
    <cellStyle name="Normal 11 7 2" xfId="441"/>
    <cellStyle name="Normal 11 8" xfId="442"/>
    <cellStyle name="Normal 11 8 2" xfId="443"/>
    <cellStyle name="Normal 11 9" xfId="444"/>
    <cellStyle name="Normal 11 9 2" xfId="445"/>
    <cellStyle name="Normal 12" xfId="446"/>
    <cellStyle name="Normal 12 2" xfId="447"/>
    <cellStyle name="Normal 12 3" xfId="448"/>
    <cellStyle name="Normal 12_Nepakeistos VSAFAS formos 2012 metams" xfId="449"/>
    <cellStyle name="Normal 13" xfId="450"/>
    <cellStyle name="Normal 13 2" xfId="451"/>
    <cellStyle name="Normal 13 2 2" xfId="452"/>
    <cellStyle name="Normal 13 2 3" xfId="453"/>
    <cellStyle name="Normal 13 3" xfId="454"/>
    <cellStyle name="Normal 13 3 2" xfId="455"/>
    <cellStyle name="Normal 13 3 3" xfId="456"/>
    <cellStyle name="Normal 13 4" xfId="457"/>
    <cellStyle name="Normal 13 5" xfId="458"/>
    <cellStyle name="Normal 14" xfId="459"/>
    <cellStyle name="Normal 14 2" xfId="460"/>
    <cellStyle name="Normal 14 2 2" xfId="461"/>
    <cellStyle name="Normal 14 2 3" xfId="462"/>
    <cellStyle name="Normal 14 3" xfId="463"/>
    <cellStyle name="Normal 14 3 2" xfId="464"/>
    <cellStyle name="Normal 14 3 3" xfId="465"/>
    <cellStyle name="Normal 14 4" xfId="466"/>
    <cellStyle name="Normal 14 5" xfId="467"/>
    <cellStyle name="Normal 15" xfId="468"/>
    <cellStyle name="Normal 15 2" xfId="469"/>
    <cellStyle name="Normal 15 2 2" xfId="470"/>
    <cellStyle name="Normal 15 2 3" xfId="471"/>
    <cellStyle name="Normal 15 3" xfId="472"/>
    <cellStyle name="Normal 15 3 2" xfId="473"/>
    <cellStyle name="Normal 15 3 3" xfId="474"/>
    <cellStyle name="Normal 15 4" xfId="475"/>
    <cellStyle name="Normal 15 5" xfId="476"/>
    <cellStyle name="Normal 16" xfId="477"/>
    <cellStyle name="Normal 16 10" xfId="478"/>
    <cellStyle name="Normal 16 10 2" xfId="479"/>
    <cellStyle name="Normal 16 10 2 2" xfId="480"/>
    <cellStyle name="Normal 16 10 2 3" xfId="481"/>
    <cellStyle name="Normal 16 10 3" xfId="482"/>
    <cellStyle name="Normal 16 10 4" xfId="483"/>
    <cellStyle name="Normal 16 11" xfId="484"/>
    <cellStyle name="Normal 16 11 2" xfId="485"/>
    <cellStyle name="Normal 16 11 3" xfId="486"/>
    <cellStyle name="Normal 16 11 4" xfId="487"/>
    <cellStyle name="Normal 16 12" xfId="488"/>
    <cellStyle name="Normal 16 12 2" xfId="489"/>
    <cellStyle name="Normal 16 12 3" xfId="490"/>
    <cellStyle name="Normal 16 13" xfId="491"/>
    <cellStyle name="Normal 16 13 10" xfId="492"/>
    <cellStyle name="Normal 16 13 11" xfId="493"/>
    <cellStyle name="Normal 16 13 12" xfId="494"/>
    <cellStyle name="Normal 16 13 2" xfId="495"/>
    <cellStyle name="Normal 16 13 2 2" xfId="496"/>
    <cellStyle name="Normal 16 13 2 2 2" xfId="497"/>
    <cellStyle name="Normal 16 13 2 2 3" xfId="498"/>
    <cellStyle name="Normal 16 13 2 2_VSAKIS-Tarpusavio operacijos-vidines operacijos-ketv-2010 11 15" xfId="499"/>
    <cellStyle name="Normal 16 13 2 3" xfId="500"/>
    <cellStyle name="Normal 16 13 2 4" xfId="501"/>
    <cellStyle name="Normal 16 13 2_VSAKIS-Tarpusavio operacijos-vidines operacijos-ketv-2010 11 15" xfId="502"/>
    <cellStyle name="Normal 16 13 3" xfId="503"/>
    <cellStyle name="Normal 16 13 3 2" xfId="504"/>
    <cellStyle name="Normal 16 13 3 2 2" xfId="505"/>
    <cellStyle name="Normal 16 13 3 2 3" xfId="506"/>
    <cellStyle name="Normal 16 13 3 2_VSAKIS-Tarpusavio operacijos-vidines operacijos-ketv-2010 11 15" xfId="507"/>
    <cellStyle name="Normal 16 13 3 3" xfId="508"/>
    <cellStyle name="Normal 16 13 3 4" xfId="509"/>
    <cellStyle name="Normal 16 13 3_VSAKIS-Tarpusavio operacijos-vidines operacijos-ketv-2010 11 15" xfId="510"/>
    <cellStyle name="Normal 16 13 4" xfId="511"/>
    <cellStyle name="Normal 16 13 4 2" xfId="512"/>
    <cellStyle name="Normal 16 13 4 3" xfId="513"/>
    <cellStyle name="Normal 16 13 4_VSAKIS-Tarpusavio operacijos-vidines operacijos-ketv-2010 11 15" xfId="514"/>
    <cellStyle name="Normal 16 13 5" xfId="515"/>
    <cellStyle name="Normal 16 13 6" xfId="516"/>
    <cellStyle name="Normal 16 13 7" xfId="517"/>
    <cellStyle name="Normal 16 13 9" xfId="518"/>
    <cellStyle name="Normal 16 13_VSAKIS-Tarpusavio operacijos-vidines operacijos-ketv-2010 11 15" xfId="519"/>
    <cellStyle name="Normal 16 14" xfId="520"/>
    <cellStyle name="Normal 16 14 2" xfId="521"/>
    <cellStyle name="Normal 16 14 2 2" xfId="522"/>
    <cellStyle name="Normal 16 14 2 3" xfId="523"/>
    <cellStyle name="Normal 16 14 2_VSAKIS-Tarpusavio operacijos-vidines operacijos-ketv-2010 11 15" xfId="524"/>
    <cellStyle name="Normal 16 14 3" xfId="525"/>
    <cellStyle name="Normal 16 14 4" xfId="526"/>
    <cellStyle name="Normal 16 14_VSAKIS-Tarpusavio operacijos-vidines operacijos-ketv-2010 11 15" xfId="527"/>
    <cellStyle name="Normal 16 15" xfId="528"/>
    <cellStyle name="Normal 16 15 2" xfId="529"/>
    <cellStyle name="Normal 16 15 3" xfId="530"/>
    <cellStyle name="Normal 16 15_VSAKIS-Tarpusavio operacijos-vidines operacijos-ketv-2010 11 15" xfId="531"/>
    <cellStyle name="Normal 16 16" xfId="532"/>
    <cellStyle name="Normal 16 17" xfId="533"/>
    <cellStyle name="Normal 16 18" xfId="534"/>
    <cellStyle name="Normal 16 2" xfId="535"/>
    <cellStyle name="Normal 16 2 2" xfId="536"/>
    <cellStyle name="Normal 16 2 2 2" xfId="537"/>
    <cellStyle name="Normal 16 2 2 3" xfId="538"/>
    <cellStyle name="Normal 16 2 3" xfId="539"/>
    <cellStyle name="Normal 16 2 3 2" xfId="540"/>
    <cellStyle name="Normal 16 2 3 3" xfId="541"/>
    <cellStyle name="Normal 16 2 4" xfId="542"/>
    <cellStyle name="Normal 16 2 5" xfId="543"/>
    <cellStyle name="Normal 16 3" xfId="544"/>
    <cellStyle name="Normal 16 3 2" xfId="545"/>
    <cellStyle name="Normal 16 3 2 2" xfId="546"/>
    <cellStyle name="Normal 16 3 2 3" xfId="547"/>
    <cellStyle name="Normal 16 3 3" xfId="548"/>
    <cellStyle name="Normal 16 3 4" xfId="549"/>
    <cellStyle name="Normal 16 4" xfId="550"/>
    <cellStyle name="Normal 16 4 2" xfId="551"/>
    <cellStyle name="Normal 16 4 2 2" xfId="552"/>
    <cellStyle name="Normal 16 4 2 3" xfId="553"/>
    <cellStyle name="Normal 16 4 3" xfId="554"/>
    <cellStyle name="Normal 16 4 4" xfId="555"/>
    <cellStyle name="Normal 16 5" xfId="556"/>
    <cellStyle name="Normal 16 5 2" xfId="557"/>
    <cellStyle name="Normal 16 5 2 2" xfId="558"/>
    <cellStyle name="Normal 16 5 2 3" xfId="559"/>
    <cellStyle name="Normal 16 5 3" xfId="560"/>
    <cellStyle name="Normal 16 5 4" xfId="561"/>
    <cellStyle name="Normal 16 6" xfId="562"/>
    <cellStyle name="Normal 16 6 2" xfId="563"/>
    <cellStyle name="Normal 16 6 2 2" xfId="564"/>
    <cellStyle name="Normal 16 6 2 3" xfId="565"/>
    <cellStyle name="Normal 16 6 3" xfId="566"/>
    <cellStyle name="Normal 16 6 4" xfId="567"/>
    <cellStyle name="Normal 16 7" xfId="568"/>
    <cellStyle name="Normal 16 7 2" xfId="569"/>
    <cellStyle name="Normal 16 7 2 2" xfId="570"/>
    <cellStyle name="Normal 16 7 2 3" xfId="571"/>
    <cellStyle name="Normal 16 7 3" xfId="572"/>
    <cellStyle name="Normal 16 7 4" xfId="573"/>
    <cellStyle name="Normal 16 7 5" xfId="574"/>
    <cellStyle name="Normal 16 7 6" xfId="575"/>
    <cellStyle name="Normal 16 7_VSAKIS-Tarpusavio operacijos-2010 11 12" xfId="576"/>
    <cellStyle name="Normal 16 8" xfId="577"/>
    <cellStyle name="Normal 16 8 2" xfId="578"/>
    <cellStyle name="Normal 16 8 2 2" xfId="579"/>
    <cellStyle name="Normal 16 8 2 3" xfId="580"/>
    <cellStyle name="Normal 16 8 3" xfId="581"/>
    <cellStyle name="Normal 16 8 4" xfId="582"/>
    <cellStyle name="Normal 16 9" xfId="583"/>
    <cellStyle name="Normal 16 9 2" xfId="584"/>
    <cellStyle name="Normal 16 9 2 2" xfId="585"/>
    <cellStyle name="Normal 16 9 2 3" xfId="586"/>
    <cellStyle name="Normal 16 9 3" xfId="587"/>
    <cellStyle name="Normal 16 9 4" xfId="588"/>
    <cellStyle name="Normal 17" xfId="589"/>
    <cellStyle name="Normal 17 10" xfId="590"/>
    <cellStyle name="Normal 17 10 2" xfId="591"/>
    <cellStyle name="Normal 17 10 2 2" xfId="592"/>
    <cellStyle name="Normal 17 10 2 3" xfId="593"/>
    <cellStyle name="Normal 17 10 3" xfId="594"/>
    <cellStyle name="Normal 17 10 7" xfId="595"/>
    <cellStyle name="Normal 17 11" xfId="596"/>
    <cellStyle name="Normal 17 11 2" xfId="597"/>
    <cellStyle name="Normal 17 11 3" xfId="598"/>
    <cellStyle name="Normal 17 11 4" xfId="599"/>
    <cellStyle name="Normal 17 11 5" xfId="600"/>
    <cellStyle name="Normal 17 11 6" xfId="601"/>
    <cellStyle name="Normal 17 11_VSAKIS-Tarpusavio operacijos-2010 11 12" xfId="602"/>
    <cellStyle name="Normal 17 12" xfId="603"/>
    <cellStyle name="Normal 17 12 2" xfId="604"/>
    <cellStyle name="Normal 17 12 3" xfId="605"/>
    <cellStyle name="Normal 17 13" xfId="606"/>
    <cellStyle name="Normal 17 13 2" xfId="607"/>
    <cellStyle name="Normal 17 13 3" xfId="608"/>
    <cellStyle name="Normal 17 14" xfId="609"/>
    <cellStyle name="Normal 17 2" xfId="610"/>
    <cellStyle name="Normal 17 2 2" xfId="611"/>
    <cellStyle name="Normal 17 2 2 2" xfId="612"/>
    <cellStyle name="Normal 17 2 2 3" xfId="613"/>
    <cellStyle name="Normal 17 2 3" xfId="614"/>
    <cellStyle name="Normal 17 2 4" xfId="615"/>
    <cellStyle name="Normal 17 3" xfId="616"/>
    <cellStyle name="Normal 17 3 2" xfId="617"/>
    <cellStyle name="Normal 17 3 2 2" xfId="618"/>
    <cellStyle name="Normal 17 3 2 3" xfId="619"/>
    <cellStyle name="Normal 17 3 3" xfId="620"/>
    <cellStyle name="Normal 17 3 4" xfId="621"/>
    <cellStyle name="Normal 17 4" xfId="622"/>
    <cellStyle name="Normal 17 4 2" xfId="623"/>
    <cellStyle name="Normal 17 4 2 2" xfId="624"/>
    <cellStyle name="Normal 17 4 2 3" xfId="625"/>
    <cellStyle name="Normal 17 4 3" xfId="626"/>
    <cellStyle name="Normal 17 4 4" xfId="627"/>
    <cellStyle name="Normal 17 5" xfId="628"/>
    <cellStyle name="Normal 17 5 2" xfId="629"/>
    <cellStyle name="Normal 17 5 2 2" xfId="630"/>
    <cellStyle name="Normal 17 5 2 3" xfId="631"/>
    <cellStyle name="Normal 17 5 3" xfId="632"/>
    <cellStyle name="Normal 17 5 4" xfId="633"/>
    <cellStyle name="Normal 17 6" xfId="634"/>
    <cellStyle name="Normal 17 6 2" xfId="635"/>
    <cellStyle name="Normal 17 6 2 2" xfId="636"/>
    <cellStyle name="Normal 17 6 2 3" xfId="637"/>
    <cellStyle name="Normal 17 6 3" xfId="638"/>
    <cellStyle name="Normal 17 6 4" xfId="639"/>
    <cellStyle name="Normal 17 7" xfId="640"/>
    <cellStyle name="Normal 17 7 2" xfId="641"/>
    <cellStyle name="Normal 17 7 2 2" xfId="642"/>
    <cellStyle name="Normal 17 7 2 3" xfId="643"/>
    <cellStyle name="Normal 17 7 3" xfId="644"/>
    <cellStyle name="Normal 17 7 4" xfId="645"/>
    <cellStyle name="Normal 17 8" xfId="646"/>
    <cellStyle name="Normal 17 8 2" xfId="647"/>
    <cellStyle name="Normal 17 8 2 2" xfId="648"/>
    <cellStyle name="Normal 17 8 2 3" xfId="649"/>
    <cellStyle name="Normal 17 8 3" xfId="650"/>
    <cellStyle name="Normal 17 8 4" xfId="651"/>
    <cellStyle name="Normal 17 9" xfId="652"/>
    <cellStyle name="Normal 17 9 2" xfId="653"/>
    <cellStyle name="Normal 17 9 2 2" xfId="654"/>
    <cellStyle name="Normal 17 9 2 3" xfId="655"/>
    <cellStyle name="Normal 17 9 3" xfId="656"/>
    <cellStyle name="Normal 17 9 4" xfId="657"/>
    <cellStyle name="Normal 18" xfId="658"/>
    <cellStyle name="Normal 18 2" xfId="659"/>
    <cellStyle name="Normal 18 2 2" xfId="660"/>
    <cellStyle name="Normal 18 2 3" xfId="661"/>
    <cellStyle name="Normal 18 3" xfId="662"/>
    <cellStyle name="Normal 18 3 2" xfId="663"/>
    <cellStyle name="Normal 18 3 2 2" xfId="664"/>
    <cellStyle name="Normal 18 3 2 2 2" xfId="665"/>
    <cellStyle name="Normal 18 3 2 2 3" xfId="666"/>
    <cellStyle name="Normal 18 3 2 2_VSAKIS-Tarpusavio operacijos-vidines operacijos-ketv-2010 11 15" xfId="667"/>
    <cellStyle name="Normal 18 3 2 3" xfId="668"/>
    <cellStyle name="Normal 18 3 2 4" xfId="669"/>
    <cellStyle name="Normal 18 3 2_VSAKIS-Tarpusavio operacijos-vidines operacijos-ketv-2010 11 15" xfId="670"/>
    <cellStyle name="Normal 18 3 3" xfId="671"/>
    <cellStyle name="Normal 18 3 3 2" xfId="672"/>
    <cellStyle name="Normal 18 3 3 2 2" xfId="673"/>
    <cellStyle name="Normal 18 3 3 2 3" xfId="674"/>
    <cellStyle name="Normal 18 3 3 2_VSAKIS-Tarpusavio operacijos-vidines operacijos-ketv-2010 11 15" xfId="675"/>
    <cellStyle name="Normal 18 3 3 3" xfId="676"/>
    <cellStyle name="Normal 18 3 3 4" xfId="677"/>
    <cellStyle name="Normal 18 3 3_VSAKIS-Tarpusavio operacijos-vidines operacijos-ketv-2010 11 15" xfId="678"/>
    <cellStyle name="Normal 18 3 4" xfId="679"/>
    <cellStyle name="Normal 18 3 4 2" xfId="680"/>
    <cellStyle name="Normal 18 3 4 3" xfId="681"/>
    <cellStyle name="Normal 18 3 4_VSAKIS-Tarpusavio operacijos-vidines operacijos-ketv-2010 11 15" xfId="682"/>
    <cellStyle name="Normal 18 3 5" xfId="683"/>
    <cellStyle name="Normal 18 3 6" xfId="684"/>
    <cellStyle name="Normal 18 3_VSAKIS-Tarpusavio operacijos-vidines operacijos-ketv-2010 11 15" xfId="685"/>
    <cellStyle name="Normal 18 4" xfId="686"/>
    <cellStyle name="Normal 18 4 2" xfId="687"/>
    <cellStyle name="Normal 18 4 2 2" xfId="688"/>
    <cellStyle name="Normal 18 4 2 3" xfId="689"/>
    <cellStyle name="Normal 18 4 2_VSAKIS-Tarpusavio operacijos-vidines operacijos-ketv-2010 11 15" xfId="690"/>
    <cellStyle name="Normal 18 4 3" xfId="691"/>
    <cellStyle name="Normal 18 4 4" xfId="692"/>
    <cellStyle name="Normal 18 4_VSAKIS-Tarpusavio operacijos-vidines operacijos-ketv-2010 11 15" xfId="693"/>
    <cellStyle name="Normal 18 5" xfId="694"/>
    <cellStyle name="Normal 18 5 2" xfId="695"/>
    <cellStyle name="Normal 18 5 3" xfId="696"/>
    <cellStyle name="Normal 18 5_VSAKIS-Tarpusavio operacijos-vidines operacijos-ketv-2010 11 15" xfId="697"/>
    <cellStyle name="Normal 18 6" xfId="698"/>
    <cellStyle name="Normal 18 7" xfId="699"/>
    <cellStyle name="Normal 18 8" xfId="700"/>
    <cellStyle name="Normal 19" xfId="701"/>
    <cellStyle name="Normal 19 10" xfId="702"/>
    <cellStyle name="Normal 19 2" xfId="703"/>
    <cellStyle name="Normal 19 2 2" xfId="704"/>
    <cellStyle name="Normal 19 2 3" xfId="705"/>
    <cellStyle name="Normal 19 2 6" xfId="706"/>
    <cellStyle name="Normal 19 2_VSAKIS-Tarpusavio operacijos-2010 11 12" xfId="707"/>
    <cellStyle name="Normal 19 3" xfId="708"/>
    <cellStyle name="Normal 19 3 2" xfId="709"/>
    <cellStyle name="Normal 19 3 2 2" xfId="710"/>
    <cellStyle name="Normal 19 3 2 2 2" xfId="711"/>
    <cellStyle name="Normal 19 3 2 2 3" xfId="712"/>
    <cellStyle name="Normal 19 3 2 2_VSAKIS-Tarpusavio operacijos-vidines operacijos-ketv-2010 11 15" xfId="713"/>
    <cellStyle name="Normal 19 3 2 3" xfId="714"/>
    <cellStyle name="Normal 19 3 2 4" xfId="715"/>
    <cellStyle name="Normal 19 3 2_VSAKIS-Tarpusavio operacijos-vidines operacijos-ketv-2010 11 15" xfId="716"/>
    <cellStyle name="Normal 19 3 3" xfId="717"/>
    <cellStyle name="Normal 19 3 3 2" xfId="718"/>
    <cellStyle name="Normal 19 3 3 2 2" xfId="719"/>
    <cellStyle name="Normal 19 3 3 2 3" xfId="720"/>
    <cellStyle name="Normal 19 3 3 2_VSAKIS-Tarpusavio operacijos-vidines operacijos-ketv-2010 11 15" xfId="721"/>
    <cellStyle name="Normal 19 3 3 3" xfId="722"/>
    <cellStyle name="Normal 19 3 3 4" xfId="723"/>
    <cellStyle name="Normal 19 3 3_VSAKIS-Tarpusavio operacijos-vidines operacijos-ketv-2010 11 15" xfId="724"/>
    <cellStyle name="Normal 19 3 4" xfId="725"/>
    <cellStyle name="Normal 19 3 4 2" xfId="726"/>
    <cellStyle name="Normal 19 3 4 3" xfId="727"/>
    <cellStyle name="Normal 19 3 4_VSAKIS-Tarpusavio operacijos-vidines operacijos-ketv-2010 11 15" xfId="728"/>
    <cellStyle name="Normal 19 3 5" xfId="729"/>
    <cellStyle name="Normal 19 3 6" xfId="730"/>
    <cellStyle name="Normal 19 3 7" xfId="731"/>
    <cellStyle name="Normal 19 3 7 2" xfId="732"/>
    <cellStyle name="Normal 19 3 8" xfId="733"/>
    <cellStyle name="Normal 19 3_VSAKIS-Tarpusavio operacijos-vidines operacijos-ketv-2010 11 15" xfId="734"/>
    <cellStyle name="Normal 19 4" xfId="735"/>
    <cellStyle name="Normal 19 4 2" xfId="736"/>
    <cellStyle name="Normal 19 4 2 2" xfId="737"/>
    <cellStyle name="Normal 19 4 2 3" xfId="738"/>
    <cellStyle name="Normal 19 4 2_VSAKIS-Tarpusavio operacijos-vidines operacijos-ketv-2010 11 15" xfId="739"/>
    <cellStyle name="Normal 19 4 3" xfId="740"/>
    <cellStyle name="Normal 19 4 4" xfId="741"/>
    <cellStyle name="Normal 19 4_VSAKIS-Tarpusavio operacijos-vidines operacijos-ketv-2010 11 15" xfId="742"/>
    <cellStyle name="Normal 19 5" xfId="743"/>
    <cellStyle name="Normal 19 5 2" xfId="744"/>
    <cellStyle name="Normal 19 5 3" xfId="745"/>
    <cellStyle name="Normal 19 5_VSAKIS-Tarpusavio operacijos-vidines operacijos-ketv-2010 11 15" xfId="746"/>
    <cellStyle name="Normal 19 6" xfId="747"/>
    <cellStyle name="Normal 19 7" xfId="748"/>
    <cellStyle name="Normal 19 8" xfId="749"/>
    <cellStyle name="Normal 19 9" xfId="750"/>
    <cellStyle name="Normal 19_VSAKIS-Tarpusavio operacijos-2010 11 12" xfId="751"/>
    <cellStyle name="Normal 2" xfId="752"/>
    <cellStyle name="Normal 2 10" xfId="753"/>
    <cellStyle name="Normal 2 11" xfId="754"/>
    <cellStyle name="Normal 2 2" xfId="755"/>
    <cellStyle name="Normal 2 2 2" xfId="756"/>
    <cellStyle name="Normal 2 2 2 2" xfId="757"/>
    <cellStyle name="Normal 2 2 2 2 2" xfId="758"/>
    <cellStyle name="Normal 2 2 2 2 3" xfId="759"/>
    <cellStyle name="Normal 2 2 2 3" xfId="760"/>
    <cellStyle name="Normal 2 2 2 4" xfId="761"/>
    <cellStyle name="Normal 2 2 2 41" xfId="762"/>
    <cellStyle name="Normal 2 2 2 5" xfId="763"/>
    <cellStyle name="Normal 2 2 2 6" xfId="764"/>
    <cellStyle name="Normal 2 2 2 7" xfId="765"/>
    <cellStyle name="Normal 2 2 2_VSAKIS-Tarpusavio operacijos-2010 11 12" xfId="766"/>
    <cellStyle name="Normal 2 2 3" xfId="767"/>
    <cellStyle name="Normal 2 2 3 2" xfId="768"/>
    <cellStyle name="Normal 2 2 3 3" xfId="769"/>
    <cellStyle name="Normal 2 2 4" xfId="770"/>
    <cellStyle name="Normal 2 2_VSAKIS-Tarpusavio operacijos-2010 11 12" xfId="771"/>
    <cellStyle name="Normal 2 3" xfId="772"/>
    <cellStyle name="Normal 2 3 2" xfId="773"/>
    <cellStyle name="Normal 2 3 2 2" xfId="774"/>
    <cellStyle name="Normal 2 3 2 3" xfId="775"/>
    <cellStyle name="Normal 2 3 3" xfId="776"/>
    <cellStyle name="Normal 2 3 3 2" xfId="777"/>
    <cellStyle name="Normal 2 3 3 3" xfId="778"/>
    <cellStyle name="Normal 2 3 4" xfId="779"/>
    <cellStyle name="Normal 2 3 5" xfId="780"/>
    <cellStyle name="Normal 2 3 6" xfId="781"/>
    <cellStyle name="Normal 2 3 7" xfId="782"/>
    <cellStyle name="Normal 2 4" xfId="783"/>
    <cellStyle name="Normal 2 5" xfId="784"/>
    <cellStyle name="Normal 2 5 2" xfId="785"/>
    <cellStyle name="Normal 2 5 2 2" xfId="786"/>
    <cellStyle name="Normal 2 5 2 2 2" xfId="787"/>
    <cellStyle name="Normal 2 5 2 2 3" xfId="788"/>
    <cellStyle name="Normal 2 5 2 2_VSAKIS-Tarpusavio operacijos-vidines operacijos-ketv-2010 11 15" xfId="789"/>
    <cellStyle name="Normal 2 5 2 3" xfId="790"/>
    <cellStyle name="Normal 2 5 2 4" xfId="791"/>
    <cellStyle name="Normal 2 5 2_VSAKIS-Tarpusavio operacijos-vidines operacijos-ketv-2010 11 15" xfId="792"/>
    <cellStyle name="Normal 2 5 3" xfId="793"/>
    <cellStyle name="Normal 2 5 3 2" xfId="794"/>
    <cellStyle name="Normal 2 5 3 2 2" xfId="795"/>
    <cellStyle name="Normal 2 5 3 2 3" xfId="796"/>
    <cellStyle name="Normal 2 5 3 2_VSAKIS-Tarpusavio operacijos-vidines operacijos-ketv-2010 11 15" xfId="797"/>
    <cellStyle name="Normal 2 5 3 3" xfId="798"/>
    <cellStyle name="Normal 2 5 3 4" xfId="799"/>
    <cellStyle name="Normal 2 5 3_VSAKIS-Tarpusavio operacijos-vidines operacijos-ketv-2010 11 15" xfId="800"/>
    <cellStyle name="Normal 2 5 4" xfId="801"/>
    <cellStyle name="Normal 2 5 4 2" xfId="802"/>
    <cellStyle name="Normal 2 5 4 3" xfId="803"/>
    <cellStyle name="Normal 2 5 4_VSAKIS-Tarpusavio operacijos-vidines operacijos-ketv-2010 11 15" xfId="804"/>
    <cellStyle name="Normal 2 5 5" xfId="805"/>
    <cellStyle name="Normal 2 5 6" xfId="806"/>
    <cellStyle name="Normal 2 5 7" xfId="807"/>
    <cellStyle name="Normal 2 5_VSAKIS-Tarpusavio operacijos-vidines operacijos-ketv-2010 11 15" xfId="808"/>
    <cellStyle name="Normal 2 6" xfId="809"/>
    <cellStyle name="Normal 2 6 2" xfId="810"/>
    <cellStyle name="Normal 2 6 2 2" xfId="811"/>
    <cellStyle name="Normal 2 6 2 3" xfId="812"/>
    <cellStyle name="Normal 2 6 2_VSAKIS-Tarpusavio operacijos-vidines operacijos-ketv-2010 11 15" xfId="813"/>
    <cellStyle name="Normal 2 6 3" xfId="814"/>
    <cellStyle name="Normal 2 6 4" xfId="815"/>
    <cellStyle name="Normal 2 6_VSAKIS-Tarpusavio operacijos-vidines operacijos-ketv-2010 11 15" xfId="816"/>
    <cellStyle name="Normal 2 7" xfId="817"/>
    <cellStyle name="Normal 2 7 2" xfId="818"/>
    <cellStyle name="Normal 2 7 3" xfId="819"/>
    <cellStyle name="Normal 2 7_VSAKIS-Tarpusavio operacijos-vidines operacijos-ketv-2010 11 15" xfId="820"/>
    <cellStyle name="Normal 2 8" xfId="821"/>
    <cellStyle name="Normal 2 9" xfId="822"/>
    <cellStyle name="Normal 2 9 2" xfId="823"/>
    <cellStyle name="Normal 2_VSAKIS-Tarpusavio operacijos-2010 11 12" xfId="824"/>
    <cellStyle name="Normal 20" xfId="825"/>
    <cellStyle name="Normal 20 2" xfId="826"/>
    <cellStyle name="Normal 20 2 2" xfId="827"/>
    <cellStyle name="Normal 20 2 3" xfId="828"/>
    <cellStyle name="Normal 20 2 4" xfId="829"/>
    <cellStyle name="Normal 20 2_VSAKIS-Tarpusavio operacijos-2010 11 12" xfId="830"/>
    <cellStyle name="Normal 20 3" xfId="831"/>
    <cellStyle name="Normal 20 4" xfId="832"/>
    <cellStyle name="Normal 20 41" xfId="833"/>
    <cellStyle name="Normal 20 41 2" xfId="834"/>
    <cellStyle name="Normal 20 5" xfId="835"/>
    <cellStyle name="Normal 20 6" xfId="836"/>
    <cellStyle name="Normal 20_VSAKIS-Tarpusavio operacijos-2010 11 12" xfId="837"/>
    <cellStyle name="Normal 21" xfId="838"/>
    <cellStyle name="Normal 21 10" xfId="839"/>
    <cellStyle name="Normal 21 11" xfId="840"/>
    <cellStyle name="Normal 21 12" xfId="841"/>
    <cellStyle name="Normal 21 2" xfId="842"/>
    <cellStyle name="Normal 21 2 11" xfId="843"/>
    <cellStyle name="Normal 21 2 2" xfId="844"/>
    <cellStyle name="Normal 21 2 2 2" xfId="845"/>
    <cellStyle name="Normal 21 2 2 2 2" xfId="846"/>
    <cellStyle name="Normal 21 2 2 2 3" xfId="847"/>
    <cellStyle name="Normal 21 2 2 2_VSAKIS-Tarpusavio operacijos-vidines operacijos-ketv-2010 11 15" xfId="848"/>
    <cellStyle name="Normal 21 2 2 3" xfId="849"/>
    <cellStyle name="Normal 21 2 2 4" xfId="850"/>
    <cellStyle name="Normal 21 2 2 5" xfId="851"/>
    <cellStyle name="Normal 21 2 2 5 2" xfId="852"/>
    <cellStyle name="Normal 21 2 2 5 7" xfId="853"/>
    <cellStyle name="Normal 21 2 2 5_VSAKIS-Tarpusavio operacijos-vidines operacijos-ketv-2010 11 15" xfId="854"/>
    <cellStyle name="Normal 21 2 2_VSAKIS-Tarpusavio operacijos-vidines operacijos-ketv-2010 11 15" xfId="855"/>
    <cellStyle name="Normal 21 2 3" xfId="856"/>
    <cellStyle name="Normal 21 2 3 2" xfId="857"/>
    <cellStyle name="Normal 21 2 3 3" xfId="858"/>
    <cellStyle name="Normal 21 2 3_VSAKIS-Tarpusavio operacijos-vidines operacijos-ketv-2010 11 15" xfId="859"/>
    <cellStyle name="Normal 21 2 4" xfId="860"/>
    <cellStyle name="Normal 21 2 5" xfId="861"/>
    <cellStyle name="Normal 21 2 6" xfId="862"/>
    <cellStyle name="Normal 21 2 6 2" xfId="863"/>
    <cellStyle name="Normal 21 2 6_VSAKIS-Tarpusavio operacijos-vidines operacijos-ketv-2010 11 15" xfId="864"/>
    <cellStyle name="Normal 21 2_VSAKIS-Tarpusavio operacijos-vidines operacijos-ketv-2010 11 15" xfId="865"/>
    <cellStyle name="Normal 21 3" xfId="866"/>
    <cellStyle name="Normal 21 3 10" xfId="867"/>
    <cellStyle name="Normal 21 3 2" xfId="868"/>
    <cellStyle name="Normal 21 3 2 2" xfId="869"/>
    <cellStyle name="Normal 21 3 2 3" xfId="870"/>
    <cellStyle name="Normal 21 3 2_VSAKIS-Tarpusavio operacijos-vidines operacijos-ketv-2010 11 15" xfId="871"/>
    <cellStyle name="Normal 21 3 3" xfId="872"/>
    <cellStyle name="Normal 21 3 4" xfId="873"/>
    <cellStyle name="Normal 21 3 5" xfId="874"/>
    <cellStyle name="Normal 21 3_VSAKIS-Tarpusavio operacijos-vidines operacijos-ketv-2010 11 15" xfId="875"/>
    <cellStyle name="Normal 21 4" xfId="876"/>
    <cellStyle name="Normal 21 4 2" xfId="877"/>
    <cellStyle name="Normal 21 4 2 2" xfId="878"/>
    <cellStyle name="Normal 21 4 2 3" xfId="879"/>
    <cellStyle name="Normal 21 4 2_VSAKIS-Tarpusavio operacijos-vidines operacijos-ketv-2010 11 15" xfId="880"/>
    <cellStyle name="Normal 21 4 3" xfId="881"/>
    <cellStyle name="Normal 21 4 4" xfId="882"/>
    <cellStyle name="Normal 21 4_VSAKIS-Tarpusavio operacijos-vidines operacijos-ketv-2010 11 15" xfId="883"/>
    <cellStyle name="Normal 21 5" xfId="884"/>
    <cellStyle name="Normal 21 5 2" xfId="885"/>
    <cellStyle name="Normal 21 5 3" xfId="886"/>
    <cellStyle name="Normal 21 5 4" xfId="887"/>
    <cellStyle name="Normal 21 5 9" xfId="888"/>
    <cellStyle name="Normal 21 5_VSAKIS-Tarpusavio operacijos-vidines operacijos-ketv-2010 11 15" xfId="889"/>
    <cellStyle name="Normal 21 6" xfId="890"/>
    <cellStyle name="Normal 21 6 10" xfId="891"/>
    <cellStyle name="Normal 21 6 2" xfId="892"/>
    <cellStyle name="Normal 21 6 3" xfId="893"/>
    <cellStyle name="Normal 21 6 3 2" xfId="894"/>
    <cellStyle name="Normal 21 6 3_VSAKIS-Tarpusavio operacijos-vidines operacijos-ketv-2010 11 15" xfId="895"/>
    <cellStyle name="Normal 21 6 4" xfId="896"/>
    <cellStyle name="Normal 21 6 5" xfId="897"/>
    <cellStyle name="Normal 21 6 6" xfId="898"/>
    <cellStyle name="Normal 21 6_VSAKIS-Tarpusavio operacijos-vidines operacijos-ketv-2010 11 15" xfId="899"/>
    <cellStyle name="Normal 21 7" xfId="900"/>
    <cellStyle name="Normal 21 8" xfId="901"/>
    <cellStyle name="Normal 21 8 2" xfId="902"/>
    <cellStyle name="Normal 21 8 3" xfId="903"/>
    <cellStyle name="Normal 21 8_VSAKIS-Tarpusavio operacijos-vidines operacijos-ketv-2010 11 15" xfId="904"/>
    <cellStyle name="Normal 21 9" xfId="905"/>
    <cellStyle name="Normal 21_VSAKIS-Tarpusavio operacijos-2010 11 12" xfId="906"/>
    <cellStyle name="Normal 22" xfId="907"/>
    <cellStyle name="Normal 22 2" xfId="908"/>
    <cellStyle name="Normal 22 2 2" xfId="909"/>
    <cellStyle name="Normal 22 2 3" xfId="910"/>
    <cellStyle name="Normal 22 3" xfId="911"/>
    <cellStyle name="Normal 22_VSAKIS-D.A.2.4-PD-2priedas-2010 10 06-EY_ old" xfId="912"/>
    <cellStyle name="Normal 23" xfId="913"/>
    <cellStyle name="Normal 23 2" xfId="914"/>
    <cellStyle name="Normal 23 2 2" xfId="915"/>
    <cellStyle name="Normal 23 2 3" xfId="916"/>
    <cellStyle name="Normal 23 3" xfId="917"/>
    <cellStyle name="Normal 23 3 2" xfId="918"/>
    <cellStyle name="Normal 23 3 3" xfId="919"/>
    <cellStyle name="Normal 23 4" xfId="920"/>
    <cellStyle name="Normal 23 5" xfId="921"/>
    <cellStyle name="Normal 24" xfId="922"/>
    <cellStyle name="Normal 24 2" xfId="923"/>
    <cellStyle name="Normal 24 3" xfId="924"/>
    <cellStyle name="Normal 25" xfId="925"/>
    <cellStyle name="Normal 25 2" xfId="926"/>
    <cellStyle name="Normal 25_VSAKIS-Tarpusavio operacijos-vidines operacijos-ketv-2010 11 15" xfId="927"/>
    <cellStyle name="Normal 26" xfId="928"/>
    <cellStyle name="Normal 26 2" xfId="929"/>
    <cellStyle name="Normal 26 3" xfId="930"/>
    <cellStyle name="Normal 26 6" xfId="931"/>
    <cellStyle name="Normal 27" xfId="932"/>
    <cellStyle name="Normal 27 2" xfId="933"/>
    <cellStyle name="Normal 27 6" xfId="934"/>
    <cellStyle name="Normal 28" xfId="935"/>
    <cellStyle name="Normal 28 2" xfId="936"/>
    <cellStyle name="Normal 28 3" xfId="937"/>
    <cellStyle name="Normal 29" xfId="938"/>
    <cellStyle name="Normal 3" xfId="939"/>
    <cellStyle name="Normal 3 2" xfId="940"/>
    <cellStyle name="Normal 3 3" xfId="941"/>
    <cellStyle name="Normal 3 3 2" xfId="942"/>
    <cellStyle name="Normal 3 3 2 2" xfId="943"/>
    <cellStyle name="Normal 3 3 2 3" xfId="944"/>
    <cellStyle name="Normal 3 3 3" xfId="945"/>
    <cellStyle name="Normal 3 3 4" xfId="946"/>
    <cellStyle name="Normal 3 4" xfId="947"/>
    <cellStyle name="Normal 3 5" xfId="948"/>
    <cellStyle name="Normal 3 6" xfId="949"/>
    <cellStyle name="Normal 3 8" xfId="950"/>
    <cellStyle name="Normal 3_VSAKIS-Tarpusavio operacijos-2010 11 12" xfId="951"/>
    <cellStyle name="Normal 30" xfId="952"/>
    <cellStyle name="Normal 31" xfId="953"/>
    <cellStyle name="Normal 32" xfId="954"/>
    <cellStyle name="Normal 4" xfId="955"/>
    <cellStyle name="Normal 4 2" xfId="956"/>
    <cellStyle name="Normal 4 3" xfId="957"/>
    <cellStyle name="Normal 4 4" xfId="958"/>
    <cellStyle name="Normal 4 5" xfId="959"/>
    <cellStyle name="Normal 4 6" xfId="960"/>
    <cellStyle name="Normal 4_VSAKIS-Tarpusavio operacijos-2010 11 12" xfId="961"/>
    <cellStyle name="Normal 5" xfId="962"/>
    <cellStyle name="Normal 5 2" xfId="963"/>
    <cellStyle name="Normal 5 3" xfId="964"/>
    <cellStyle name="Normal 5 4" xfId="965"/>
    <cellStyle name="Normal 5 4 2" xfId="966"/>
    <cellStyle name="Normal 5 5" xfId="967"/>
    <cellStyle name="Normal 5 6" xfId="968"/>
    <cellStyle name="Normal 6" xfId="969"/>
    <cellStyle name="Normal 6 2" xfId="970"/>
    <cellStyle name="Normal 6 3" xfId="971"/>
    <cellStyle name="Normal 6 4" xfId="972"/>
    <cellStyle name="Normal 7" xfId="973"/>
    <cellStyle name="Normal 7 2" xfId="974"/>
    <cellStyle name="Normal 7 3" xfId="975"/>
    <cellStyle name="Normal 7 4" xfId="976"/>
    <cellStyle name="Normal 7 4 2" xfId="977"/>
    <cellStyle name="Normal 7 5" xfId="978"/>
    <cellStyle name="Normal 7 6" xfId="979"/>
    <cellStyle name="Normal 8" xfId="980"/>
    <cellStyle name="Normal 8 2" xfId="981"/>
    <cellStyle name="Normal 8 3" xfId="982"/>
    <cellStyle name="Normal 9" xfId="983"/>
    <cellStyle name="Normal 9 2" xfId="984"/>
    <cellStyle name="Normal 9 3" xfId="985"/>
    <cellStyle name="Normal_16VSAFAS" xfId="986"/>
    <cellStyle name="Normal_17 VSAFAS_lyginamasis_4-19_priedai_2009-09-10" xfId="987"/>
    <cellStyle name="Normal_20VSAFAS3-5p" xfId="988"/>
    <cellStyle name="Note" xfId="989"/>
    <cellStyle name="Note 10" xfId="990"/>
    <cellStyle name="Note 2" xfId="991"/>
    <cellStyle name="Note 2 2" xfId="992"/>
    <cellStyle name="Note 2 3" xfId="993"/>
    <cellStyle name="Note 3" xfId="994"/>
    <cellStyle name="Note 3 2" xfId="995"/>
    <cellStyle name="Note 3 3" xfId="996"/>
    <cellStyle name="Note 4" xfId="997"/>
    <cellStyle name="Note 4 2" xfId="998"/>
    <cellStyle name="Note 4 3" xfId="999"/>
    <cellStyle name="Note 5" xfId="1000"/>
    <cellStyle name="Note 5 2" xfId="1001"/>
    <cellStyle name="Note 5 3" xfId="1002"/>
    <cellStyle name="Note 6" xfId="1003"/>
    <cellStyle name="Note 6 2" xfId="1004"/>
    <cellStyle name="Note 6 3" xfId="1005"/>
    <cellStyle name="Note 7" xfId="1006"/>
    <cellStyle name="Note 7 2" xfId="1007"/>
    <cellStyle name="Note 7 3" xfId="1008"/>
    <cellStyle name="Note 8" xfId="1009"/>
    <cellStyle name="Note 8 2" xfId="1010"/>
    <cellStyle name="Note 8 3" xfId="1011"/>
    <cellStyle name="Note 9" xfId="1012"/>
    <cellStyle name="Note 9 2" xfId="1013"/>
    <cellStyle name="Note 9 3" xfId="1014"/>
    <cellStyle name="Note_10VSAFAS2,3p" xfId="1015"/>
    <cellStyle name="Output" xfId="1016"/>
    <cellStyle name="Output 2" xfId="1017"/>
    <cellStyle name="Output 3" xfId="1018"/>
    <cellStyle name="Output 4" xfId="1019"/>
    <cellStyle name="Output 5" xfId="1020"/>
    <cellStyle name="Output 6" xfId="1021"/>
    <cellStyle name="Output 7" xfId="1022"/>
    <cellStyle name="Output 8" xfId="1023"/>
    <cellStyle name="Output 9" xfId="1024"/>
    <cellStyle name="Output_10VSAFAS2,3p" xfId="1025"/>
    <cellStyle name="Paryškinimas 1" xfId="1026"/>
    <cellStyle name="Paryškinimas 2" xfId="1027"/>
    <cellStyle name="Paryškinimas 3" xfId="1028"/>
    <cellStyle name="Paryškinimas 4" xfId="1029"/>
    <cellStyle name="Paryškinimas 5" xfId="1030"/>
    <cellStyle name="Paryškinimas 6" xfId="1031"/>
    <cellStyle name="Pastaba" xfId="1032"/>
    <cellStyle name="Pavadinimas" xfId="1033"/>
    <cellStyle name="Percent" xfId="1034"/>
    <cellStyle name="SAPBEXaggData" xfId="1035"/>
    <cellStyle name="SAPBEXaggData 2" xfId="1036"/>
    <cellStyle name="SAPBEXaggDataEmph" xfId="1037"/>
    <cellStyle name="SAPBEXaggItem" xfId="1038"/>
    <cellStyle name="SAPBEXaggItem 2" xfId="1039"/>
    <cellStyle name="SAPBEXaggItemX" xfId="1040"/>
    <cellStyle name="SAPBEXchaText" xfId="1041"/>
    <cellStyle name="SAPBEXchaText 2" xfId="1042"/>
    <cellStyle name="SAPBEXexcBad7" xfId="1043"/>
    <cellStyle name="SAPBEXexcBad7 2" xfId="1044"/>
    <cellStyle name="SAPBEXexcBad8" xfId="1045"/>
    <cellStyle name="SAPBEXexcBad8 2" xfId="1046"/>
    <cellStyle name="SAPBEXexcBad9" xfId="1047"/>
    <cellStyle name="SAPBEXexcBad9 2" xfId="1048"/>
    <cellStyle name="SAPBEXexcCritical4" xfId="1049"/>
    <cellStyle name="SAPBEXexcCritical4 2" xfId="1050"/>
    <cellStyle name="SAPBEXexcCritical5" xfId="1051"/>
    <cellStyle name="SAPBEXexcCritical5 2" xfId="1052"/>
    <cellStyle name="SAPBEXexcCritical6" xfId="1053"/>
    <cellStyle name="SAPBEXexcCritical6 2" xfId="1054"/>
    <cellStyle name="SAPBEXexcGood1" xfId="1055"/>
    <cellStyle name="SAPBEXexcGood1 2" xfId="1056"/>
    <cellStyle name="SAPBEXexcGood2" xfId="1057"/>
    <cellStyle name="SAPBEXexcGood2 2" xfId="1058"/>
    <cellStyle name="SAPBEXexcGood3" xfId="1059"/>
    <cellStyle name="SAPBEXexcGood3 2" xfId="1060"/>
    <cellStyle name="SAPBEXfilterDrill" xfId="1061"/>
    <cellStyle name="SAPBEXfilterDrill 2" xfId="1062"/>
    <cellStyle name="SAPBEXfilterItem" xfId="1063"/>
    <cellStyle name="SAPBEXfilterItem 2" xfId="1064"/>
    <cellStyle name="SAPBEXfilterItem 2 2" xfId="1065"/>
    <cellStyle name="SAPBEXfilterItem 2 3" xfId="1066"/>
    <cellStyle name="SAPBEXfilterItem 3" xfId="1067"/>
    <cellStyle name="SAPBEXfilterItem 4" xfId="1068"/>
    <cellStyle name="SAPBEXfilterText" xfId="1069"/>
    <cellStyle name="SAPBEXfilterText 2" xfId="1070"/>
    <cellStyle name="SAPBEXfilterText 2 2" xfId="1071"/>
    <cellStyle name="SAPBEXfilterText 2 3" xfId="1072"/>
    <cellStyle name="SAPBEXfilterText 3" xfId="1073"/>
    <cellStyle name="SAPBEXfilterText 4" xfId="1074"/>
    <cellStyle name="SAPBEXformats" xfId="1075"/>
    <cellStyle name="SAPBEXformats 2" xfId="1076"/>
    <cellStyle name="SAPBEXheaderItem" xfId="1077"/>
    <cellStyle name="SAPBEXheaderItem 2" xfId="1078"/>
    <cellStyle name="SAPBEXheaderText" xfId="1079"/>
    <cellStyle name="SAPBEXheaderText 2" xfId="1080"/>
    <cellStyle name="SAPBEXHLevel0" xfId="1081"/>
    <cellStyle name="SAPBEXHLevel0 2" xfId="1082"/>
    <cellStyle name="SAPBEXHLevel0X" xfId="1083"/>
    <cellStyle name="SAPBEXHLevel0X 2" xfId="1084"/>
    <cellStyle name="SAPBEXHLevel0X 3" xfId="1085"/>
    <cellStyle name="SAPBEXHLevel1" xfId="1086"/>
    <cellStyle name="SAPBEXHLevel1 2" xfId="1087"/>
    <cellStyle name="SAPBEXHLevel1X" xfId="1088"/>
    <cellStyle name="SAPBEXHLevel1X 2" xfId="1089"/>
    <cellStyle name="SAPBEXHLevel1X 3" xfId="1090"/>
    <cellStyle name="SAPBEXHLevel2" xfId="1091"/>
    <cellStyle name="SAPBEXHLevel2 2" xfId="1092"/>
    <cellStyle name="SAPBEXHLevel2X" xfId="1093"/>
    <cellStyle name="SAPBEXHLevel2X 2" xfId="1094"/>
    <cellStyle name="SAPBEXHLevel2X 3" xfId="1095"/>
    <cellStyle name="SAPBEXHLevel3" xfId="1096"/>
    <cellStyle name="SAPBEXHLevel3 2" xfId="1097"/>
    <cellStyle name="SAPBEXHLevel3X" xfId="1098"/>
    <cellStyle name="SAPBEXHLevel3X 2" xfId="1099"/>
    <cellStyle name="SAPBEXHLevel3X 3" xfId="1100"/>
    <cellStyle name="SAPBEXinputData" xfId="1101"/>
    <cellStyle name="SAPBEXinputData 2" xfId="1102"/>
    <cellStyle name="SAPBEXinputData 3" xfId="1103"/>
    <cellStyle name="SAPBEXItemHeader" xfId="1104"/>
    <cellStyle name="SAPBEXresData" xfId="1105"/>
    <cellStyle name="SAPBEXresDataEmph" xfId="1106"/>
    <cellStyle name="SAPBEXresItem" xfId="1107"/>
    <cellStyle name="SAPBEXresItemX" xfId="1108"/>
    <cellStyle name="SAPBEXstdData" xfId="1109"/>
    <cellStyle name="SAPBEXstdData 2" xfId="1110"/>
    <cellStyle name="SAPBEXstdDataEmph" xfId="1111"/>
    <cellStyle name="SAPBEXstdItem" xfId="1112"/>
    <cellStyle name="SAPBEXstdItem 2" xfId="1113"/>
    <cellStyle name="SAPBEXstdItemX" xfId="1114"/>
    <cellStyle name="SAPBEXtitle" xfId="1115"/>
    <cellStyle name="SAPBEXunassignedItem" xfId="1116"/>
    <cellStyle name="SAPBEXunassignedItem 2" xfId="1117"/>
    <cellStyle name="SAPBEXundefined" xfId="1118"/>
    <cellStyle name="Sheet Title" xfId="1119"/>
    <cellStyle name="Skaičiavimas" xfId="1120"/>
    <cellStyle name="Stilius 1" xfId="1121"/>
    <cellStyle name="STYL1 - Style1" xfId="1122"/>
    <cellStyle name="STYL1 - Style1 2" xfId="1123"/>
    <cellStyle name="STYL1 - Style1 3" xfId="1124"/>
    <cellStyle name="Suma" xfId="1125"/>
    <cellStyle name="Susietas langelis" xfId="1126"/>
    <cellStyle name="Table Heading" xfId="1127"/>
    <cellStyle name="Tikrinimo langelis" xfId="1128"/>
    <cellStyle name="Title" xfId="1129"/>
    <cellStyle name="Total" xfId="1130"/>
    <cellStyle name="Total 2" xfId="1131"/>
    <cellStyle name="Total 2 2" xfId="1132"/>
    <cellStyle name="Total 3" xfId="1133"/>
    <cellStyle name="Total 3 2" xfId="1134"/>
    <cellStyle name="Total 4" xfId="1135"/>
    <cellStyle name="Total 4 2" xfId="1136"/>
    <cellStyle name="Total 5" xfId="1137"/>
    <cellStyle name="Total 5 2" xfId="1138"/>
    <cellStyle name="Total 6" xfId="1139"/>
    <cellStyle name="Total 6 2" xfId="1140"/>
    <cellStyle name="Total 7" xfId="1141"/>
    <cellStyle name="Total 7 2" xfId="1142"/>
    <cellStyle name="Total 8" xfId="1143"/>
    <cellStyle name="Total 8 2" xfId="1144"/>
    <cellStyle name="Total 9" xfId="1145"/>
    <cellStyle name="Total 9 2" xfId="1146"/>
    <cellStyle name="Total_10VSAFAS2,3p" xfId="1147"/>
    <cellStyle name="Currency" xfId="1148"/>
    <cellStyle name="Currency [0]" xfId="1149"/>
    <cellStyle name="Warning Text" xfId="1150"/>
    <cellStyle name="Warning Text 2" xfId="1151"/>
    <cellStyle name="Warning Text 3" xfId="1152"/>
    <cellStyle name="Warning Text 4" xfId="1153"/>
    <cellStyle name="Warning Text 5" xfId="1154"/>
    <cellStyle name="Warning Text 6" xfId="1155"/>
    <cellStyle name="Warning Text 7" xfId="1156"/>
    <cellStyle name="Warning Text 8" xfId="1157"/>
    <cellStyle name="Warning Text 9" xfId="1158"/>
    <cellStyle name="Warning Text_10VSAFAS2,3p" xfId="1159"/>
    <cellStyle name="Обычный_FAS_primary docs_MM_SD" xfId="1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8.25" thickBot="1">
      <c r="A1" s="1" t="s">
        <v>376</v>
      </c>
      <c r="B1" s="2" t="s">
        <v>377</v>
      </c>
      <c r="C1" s="3" t="s">
        <v>378</v>
      </c>
    </row>
    <row r="2" spans="1:3" ht="16.5" customHeight="1" thickBot="1">
      <c r="A2" s="332" t="s">
        <v>379</v>
      </c>
      <c r="B2" s="333"/>
      <c r="C2" s="334"/>
    </row>
    <row r="3" spans="1:3" ht="16.5" thickBot="1">
      <c r="A3" s="4" t="s">
        <v>380</v>
      </c>
      <c r="B3" s="5" t="s">
        <v>381</v>
      </c>
      <c r="C3" s="6" t="s">
        <v>382</v>
      </c>
    </row>
    <row r="4" spans="1:3" ht="16.5" thickBot="1">
      <c r="A4" s="4" t="s">
        <v>383</v>
      </c>
      <c r="B4" s="5" t="s">
        <v>384</v>
      </c>
      <c r="C4" s="7" t="s">
        <v>385</v>
      </c>
    </row>
    <row r="5" spans="1:3" ht="16.5" thickBot="1">
      <c r="A5" s="4" t="s">
        <v>386</v>
      </c>
      <c r="B5" s="5" t="s">
        <v>387</v>
      </c>
      <c r="C5" s="7" t="s">
        <v>388</v>
      </c>
    </row>
    <row r="6" spans="1:3" ht="16.5" thickBot="1">
      <c r="A6" s="332" t="s">
        <v>389</v>
      </c>
      <c r="B6" s="333"/>
      <c r="C6" s="334"/>
    </row>
    <row r="7" spans="1:3" ht="16.5" thickBot="1">
      <c r="A7" s="8" t="s">
        <v>390</v>
      </c>
      <c r="B7" s="9" t="s">
        <v>381</v>
      </c>
      <c r="C7" s="7" t="s">
        <v>3</v>
      </c>
    </row>
    <row r="8" spans="1:3" ht="32.25" thickBot="1">
      <c r="A8" s="8" t="s">
        <v>391</v>
      </c>
      <c r="B8" s="9" t="s">
        <v>384</v>
      </c>
      <c r="C8" s="6" t="s">
        <v>4</v>
      </c>
    </row>
    <row r="9" spans="1:3" ht="16.5" thickBot="1">
      <c r="A9" s="8" t="s">
        <v>392</v>
      </c>
      <c r="B9" s="9" t="s">
        <v>387</v>
      </c>
      <c r="C9" s="6" t="s">
        <v>393</v>
      </c>
    </row>
    <row r="10" spans="1:3" ht="16.5" thickBot="1">
      <c r="A10" s="332" t="s">
        <v>394</v>
      </c>
      <c r="B10" s="333"/>
      <c r="C10" s="334"/>
    </row>
    <row r="11" spans="1:3" ht="16.5" thickBot="1">
      <c r="A11" s="4" t="s">
        <v>395</v>
      </c>
      <c r="B11" s="5" t="s">
        <v>381</v>
      </c>
      <c r="C11" s="6" t="s">
        <v>396</v>
      </c>
    </row>
    <row r="12" spans="1:3" ht="16.5" thickBot="1">
      <c r="A12" s="332" t="s">
        <v>397</v>
      </c>
      <c r="B12" s="333"/>
      <c r="C12" s="334"/>
    </row>
    <row r="13" spans="1:3" ht="16.5" thickBot="1">
      <c r="A13" s="4" t="s">
        <v>398</v>
      </c>
      <c r="B13" s="5" t="s">
        <v>381</v>
      </c>
      <c r="C13" s="7" t="s">
        <v>399</v>
      </c>
    </row>
    <row r="14" spans="1:3" ht="16.5" thickBot="1">
      <c r="A14" s="4" t="s">
        <v>400</v>
      </c>
      <c r="B14" s="5" t="s">
        <v>384</v>
      </c>
      <c r="C14" s="7" t="s">
        <v>401</v>
      </c>
    </row>
    <row r="15" spans="1:3" ht="16.5" thickBot="1">
      <c r="A15" s="4" t="s">
        <v>402</v>
      </c>
      <c r="B15" s="5" t="s">
        <v>387</v>
      </c>
      <c r="C15" s="7" t="s">
        <v>403</v>
      </c>
    </row>
    <row r="16" spans="1:3" ht="16.5" thickBot="1">
      <c r="A16" s="332" t="s">
        <v>404</v>
      </c>
      <c r="B16" s="333"/>
      <c r="C16" s="334"/>
    </row>
    <row r="17" spans="1:3" ht="16.5" thickBot="1">
      <c r="A17" s="8" t="s">
        <v>405</v>
      </c>
      <c r="B17" s="9" t="s">
        <v>381</v>
      </c>
      <c r="C17" s="7" t="s">
        <v>299</v>
      </c>
    </row>
    <row r="18" spans="1:3" ht="16.5" thickBot="1">
      <c r="A18" s="8" t="s">
        <v>406</v>
      </c>
      <c r="B18" s="9" t="s">
        <v>384</v>
      </c>
      <c r="C18" s="6" t="s">
        <v>300</v>
      </c>
    </row>
    <row r="19" spans="1:3" ht="32.25" thickBot="1">
      <c r="A19" s="8" t="s">
        <v>407</v>
      </c>
      <c r="B19" s="9" t="s">
        <v>387</v>
      </c>
      <c r="C19" s="10" t="s">
        <v>408</v>
      </c>
    </row>
    <row r="20" spans="1:3" ht="16.5" thickBot="1">
      <c r="A20" s="8" t="s">
        <v>409</v>
      </c>
      <c r="B20" s="9" t="s">
        <v>410</v>
      </c>
      <c r="C20" s="6" t="s">
        <v>411</v>
      </c>
    </row>
    <row r="21" spans="1:3" ht="16.5" thickBot="1">
      <c r="A21" s="8" t="s">
        <v>412</v>
      </c>
      <c r="B21" s="9" t="s">
        <v>413</v>
      </c>
      <c r="C21" s="6" t="s">
        <v>414</v>
      </c>
    </row>
    <row r="22" spans="1:3" ht="16.5" thickBot="1">
      <c r="A22" s="8" t="s">
        <v>415</v>
      </c>
      <c r="B22" s="9" t="s">
        <v>416</v>
      </c>
      <c r="C22" s="11" t="s">
        <v>417</v>
      </c>
    </row>
    <row r="23" spans="1:3" ht="16.5" thickBot="1">
      <c r="A23" s="335" t="s">
        <v>418</v>
      </c>
      <c r="B23" s="336"/>
      <c r="C23" s="337"/>
    </row>
    <row r="24" spans="1:3" ht="32.25" thickBot="1">
      <c r="A24" s="8" t="s">
        <v>419</v>
      </c>
      <c r="B24" s="9" t="s">
        <v>387</v>
      </c>
      <c r="C24" s="6" t="s">
        <v>420</v>
      </c>
    </row>
    <row r="25" spans="1:3" ht="32.25" thickBot="1">
      <c r="A25" s="8" t="s">
        <v>421</v>
      </c>
      <c r="B25" s="9" t="s">
        <v>410</v>
      </c>
      <c r="C25" s="6" t="s">
        <v>422</v>
      </c>
    </row>
    <row r="26" spans="1:3" ht="32.25" thickBot="1">
      <c r="A26" s="12" t="s">
        <v>423</v>
      </c>
      <c r="B26" s="9" t="s">
        <v>413</v>
      </c>
      <c r="C26" s="13" t="s">
        <v>424</v>
      </c>
    </row>
    <row r="27" spans="1:3" ht="16.5" thickBot="1">
      <c r="A27" s="1" t="s">
        <v>425</v>
      </c>
      <c r="B27" s="14" t="s">
        <v>416</v>
      </c>
      <c r="C27" s="15" t="s">
        <v>336</v>
      </c>
    </row>
    <row r="28" spans="1:3" ht="48" thickBot="1">
      <c r="A28" s="16" t="s">
        <v>426</v>
      </c>
      <c r="B28" s="17" t="s">
        <v>427</v>
      </c>
      <c r="C28" s="13" t="s">
        <v>337</v>
      </c>
    </row>
    <row r="29" spans="1:3" ht="48" thickBot="1">
      <c r="A29" s="12" t="s">
        <v>429</v>
      </c>
      <c r="B29" s="17" t="s">
        <v>430</v>
      </c>
      <c r="C29" s="13" t="s">
        <v>338</v>
      </c>
    </row>
    <row r="30" spans="1:3" ht="48" thickBot="1">
      <c r="A30" s="1" t="s">
        <v>431</v>
      </c>
      <c r="B30" s="17" t="s">
        <v>432</v>
      </c>
      <c r="C30" s="13" t="s">
        <v>339</v>
      </c>
    </row>
    <row r="31" spans="1:3" ht="16.5" thickBot="1">
      <c r="A31" s="332" t="s">
        <v>434</v>
      </c>
      <c r="B31" s="333"/>
      <c r="C31" s="334"/>
    </row>
    <row r="32" spans="1:3" ht="18.75" customHeight="1" thickBot="1">
      <c r="A32" s="4" t="s">
        <v>435</v>
      </c>
      <c r="B32" s="5" t="s">
        <v>381</v>
      </c>
      <c r="C32" s="11" t="s">
        <v>436</v>
      </c>
    </row>
    <row r="33" spans="1:3" ht="18" customHeight="1" thickBot="1">
      <c r="A33" s="4" t="s">
        <v>437</v>
      </c>
      <c r="B33" s="5" t="s">
        <v>384</v>
      </c>
      <c r="C33" s="6" t="s">
        <v>438</v>
      </c>
    </row>
    <row r="34" spans="1:3" ht="16.5" thickBot="1">
      <c r="A34" s="4" t="s">
        <v>439</v>
      </c>
      <c r="B34" s="5" t="s">
        <v>387</v>
      </c>
      <c r="C34" s="11" t="s">
        <v>440</v>
      </c>
    </row>
    <row r="35" spans="1:3" ht="16.5" thickBot="1">
      <c r="A35" s="332" t="s">
        <v>441</v>
      </c>
      <c r="B35" s="333"/>
      <c r="C35" s="334"/>
    </row>
    <row r="36" spans="1:3" ht="16.5" thickBot="1">
      <c r="A36" s="4" t="s">
        <v>442</v>
      </c>
      <c r="B36" s="5" t="s">
        <v>410</v>
      </c>
      <c r="C36" s="6" t="s">
        <v>443</v>
      </c>
    </row>
    <row r="37" spans="1:3" ht="16.5" thickBot="1">
      <c r="A37" s="4" t="s">
        <v>444</v>
      </c>
      <c r="B37" s="5" t="s">
        <v>413</v>
      </c>
      <c r="C37" s="6" t="s">
        <v>445</v>
      </c>
    </row>
    <row r="38" spans="1:3" ht="16.5" thickBot="1">
      <c r="A38" s="4" t="s">
        <v>446</v>
      </c>
      <c r="B38" s="5" t="s">
        <v>416</v>
      </c>
      <c r="C38" s="6" t="s">
        <v>447</v>
      </c>
    </row>
    <row r="39" spans="1:3" ht="16.5" thickBot="1">
      <c r="A39" s="4" t="s">
        <v>448</v>
      </c>
      <c r="B39" s="5" t="s">
        <v>449</v>
      </c>
      <c r="C39" s="6" t="s">
        <v>450</v>
      </c>
    </row>
    <row r="40" spans="1:3" ht="16.5" thickBot="1">
      <c r="A40" s="4" t="s">
        <v>451</v>
      </c>
      <c r="B40" s="5" t="s">
        <v>428</v>
      </c>
      <c r="C40" s="6" t="s">
        <v>452</v>
      </c>
    </row>
    <row r="41" spans="1:3" ht="16.5" thickBot="1">
      <c r="A41" s="4" t="s">
        <v>453</v>
      </c>
      <c r="B41" s="5" t="s">
        <v>430</v>
      </c>
      <c r="C41" s="6" t="s">
        <v>454</v>
      </c>
    </row>
    <row r="42" spans="1:3" ht="16.5" thickBot="1">
      <c r="A42" s="332" t="s">
        <v>455</v>
      </c>
      <c r="B42" s="333"/>
      <c r="C42" s="334"/>
    </row>
    <row r="43" spans="1:3" ht="16.5" thickBot="1">
      <c r="A43" s="4" t="s">
        <v>456</v>
      </c>
      <c r="B43" s="5" t="s">
        <v>384</v>
      </c>
      <c r="C43" s="11" t="s">
        <v>457</v>
      </c>
    </row>
    <row r="44" spans="1:3" ht="16.5" thickBot="1">
      <c r="A44" s="332" t="s">
        <v>458</v>
      </c>
      <c r="B44" s="333"/>
      <c r="C44" s="334"/>
    </row>
    <row r="45" spans="1:3" ht="16.5" thickBot="1">
      <c r="A45" s="4" t="s">
        <v>459</v>
      </c>
      <c r="B45" s="5" t="s">
        <v>381</v>
      </c>
      <c r="C45" s="11" t="s">
        <v>460</v>
      </c>
    </row>
    <row r="46" spans="1:3" ht="32.25" thickBot="1">
      <c r="A46" s="8" t="s">
        <v>461</v>
      </c>
      <c r="B46" s="9" t="s">
        <v>387</v>
      </c>
      <c r="C46" s="11" t="s">
        <v>462</v>
      </c>
    </row>
    <row r="47" spans="1:3" ht="16.5" thickBot="1">
      <c r="A47" s="332" t="s">
        <v>463</v>
      </c>
      <c r="B47" s="333"/>
      <c r="C47" s="334"/>
    </row>
    <row r="48" spans="1:3" ht="16.5" thickBot="1">
      <c r="A48" s="4" t="s">
        <v>464</v>
      </c>
      <c r="B48" s="5" t="s">
        <v>381</v>
      </c>
      <c r="C48" s="11" t="s">
        <v>465</v>
      </c>
    </row>
    <row r="49" spans="1:3" ht="32.25" thickBot="1">
      <c r="A49" s="8" t="s">
        <v>466</v>
      </c>
      <c r="B49" s="9" t="s">
        <v>384</v>
      </c>
      <c r="C49" s="11" t="s">
        <v>467</v>
      </c>
    </row>
    <row r="50" spans="1:3" ht="16.5" thickBot="1">
      <c r="A50" s="332" t="s">
        <v>468</v>
      </c>
      <c r="B50" s="333"/>
      <c r="C50" s="334"/>
    </row>
    <row r="51" spans="1:3" ht="16.5" thickBot="1">
      <c r="A51" s="4" t="s">
        <v>469</v>
      </c>
      <c r="B51" s="5" t="s">
        <v>470</v>
      </c>
      <c r="C51" s="6" t="s">
        <v>471</v>
      </c>
    </row>
    <row r="52" spans="1:3" ht="16.5" thickBot="1">
      <c r="A52" s="332" t="s">
        <v>472</v>
      </c>
      <c r="B52" s="333"/>
      <c r="C52" s="334"/>
    </row>
    <row r="53" spans="1:3" ht="16.5" thickBot="1">
      <c r="A53" s="4" t="s">
        <v>473</v>
      </c>
      <c r="B53" s="5" t="s">
        <v>384</v>
      </c>
      <c r="C53" s="11" t="s">
        <v>474</v>
      </c>
    </row>
    <row r="54" spans="1:3" ht="16.5" thickBot="1">
      <c r="A54" s="4" t="s">
        <v>475</v>
      </c>
      <c r="B54" s="5" t="s">
        <v>387</v>
      </c>
      <c r="C54" s="11" t="s">
        <v>476</v>
      </c>
    </row>
    <row r="55" spans="1:3" ht="16.5" thickBot="1">
      <c r="A55" s="4" t="s">
        <v>477</v>
      </c>
      <c r="B55" s="5" t="s">
        <v>410</v>
      </c>
      <c r="C55" s="11" t="s">
        <v>478</v>
      </c>
    </row>
    <row r="56" spans="1:3" ht="16.5" thickBot="1">
      <c r="A56" s="332" t="s">
        <v>479</v>
      </c>
      <c r="B56" s="333"/>
      <c r="C56" s="334"/>
    </row>
    <row r="57" spans="1:3" ht="16.5" thickBot="1">
      <c r="A57" s="4" t="s">
        <v>480</v>
      </c>
      <c r="B57" s="5" t="s">
        <v>410</v>
      </c>
      <c r="C57" s="6" t="s">
        <v>481</v>
      </c>
    </row>
    <row r="58" spans="1:3" ht="16.5" thickBot="1">
      <c r="A58" s="4" t="s">
        <v>482</v>
      </c>
      <c r="B58" s="5" t="s">
        <v>413</v>
      </c>
      <c r="C58" s="6" t="s">
        <v>483</v>
      </c>
    </row>
    <row r="59" spans="1:3" ht="16.5" thickBot="1">
      <c r="A59" s="4" t="s">
        <v>484</v>
      </c>
      <c r="B59" s="5" t="s">
        <v>416</v>
      </c>
      <c r="C59" s="11" t="s">
        <v>485</v>
      </c>
    </row>
    <row r="60" spans="1:3" ht="16.5" thickBot="1">
      <c r="A60" s="4" t="s">
        <v>486</v>
      </c>
      <c r="B60" s="5" t="s">
        <v>449</v>
      </c>
      <c r="C60" s="11" t="s">
        <v>487</v>
      </c>
    </row>
    <row r="61" spans="1:3" ht="16.5" thickBot="1">
      <c r="A61" s="4" t="s">
        <v>488</v>
      </c>
      <c r="B61" s="5" t="s">
        <v>428</v>
      </c>
      <c r="C61" s="6" t="s">
        <v>489</v>
      </c>
    </row>
    <row r="62" spans="1:3" ht="16.5" thickBot="1">
      <c r="A62" s="4" t="s">
        <v>490</v>
      </c>
      <c r="B62" s="5" t="s">
        <v>430</v>
      </c>
      <c r="C62" s="6" t="s">
        <v>491</v>
      </c>
    </row>
    <row r="63" spans="1:3" ht="15.75" customHeight="1" thickBot="1">
      <c r="A63" s="4" t="s">
        <v>492</v>
      </c>
      <c r="B63" s="5" t="s">
        <v>432</v>
      </c>
      <c r="C63" s="11" t="s">
        <v>493</v>
      </c>
    </row>
    <row r="64" spans="1:3" ht="16.5" thickBot="1">
      <c r="A64" s="4" t="s">
        <v>494</v>
      </c>
      <c r="B64" s="5" t="s">
        <v>433</v>
      </c>
      <c r="C64" s="11" t="s">
        <v>495</v>
      </c>
    </row>
    <row r="65" spans="1:3" ht="16.5" thickBot="1">
      <c r="A65" s="4" t="s">
        <v>496</v>
      </c>
      <c r="B65" s="5" t="s">
        <v>497</v>
      </c>
      <c r="C65" s="11" t="s">
        <v>498</v>
      </c>
    </row>
    <row r="66" spans="1:3" ht="16.5" thickBot="1">
      <c r="A66" s="4" t="s">
        <v>499</v>
      </c>
      <c r="B66" s="5" t="s">
        <v>500</v>
      </c>
      <c r="C66" s="11" t="s">
        <v>501</v>
      </c>
    </row>
    <row r="67" spans="1:3" ht="16.5" thickBot="1">
      <c r="A67" s="332" t="s">
        <v>502</v>
      </c>
      <c r="B67" s="333"/>
      <c r="C67" s="334"/>
    </row>
    <row r="68" spans="1:3" ht="16.5" customHeight="1" thickBot="1">
      <c r="A68" s="4" t="s">
        <v>503</v>
      </c>
      <c r="B68" s="5" t="s">
        <v>387</v>
      </c>
      <c r="C68" s="11" t="s">
        <v>504</v>
      </c>
    </row>
    <row r="69" spans="1:3" ht="16.5" thickBot="1">
      <c r="A69" s="4" t="s">
        <v>505</v>
      </c>
      <c r="B69" s="5" t="s">
        <v>410</v>
      </c>
      <c r="C69" s="11" t="s">
        <v>506</v>
      </c>
    </row>
    <row r="70" spans="1:3" ht="16.5" thickBot="1">
      <c r="A70" s="4" t="s">
        <v>507</v>
      </c>
      <c r="B70" s="5" t="s">
        <v>413</v>
      </c>
      <c r="C70" s="11" t="s">
        <v>508</v>
      </c>
    </row>
    <row r="71" spans="1:3" ht="16.5" thickBot="1">
      <c r="A71" s="332" t="s">
        <v>509</v>
      </c>
      <c r="B71" s="333"/>
      <c r="C71" s="334"/>
    </row>
    <row r="72" spans="1:3" ht="16.5" thickBot="1">
      <c r="A72" s="4" t="s">
        <v>510</v>
      </c>
      <c r="B72" s="18" t="s">
        <v>410</v>
      </c>
      <c r="C72" s="19" t="s">
        <v>511</v>
      </c>
    </row>
    <row r="73" spans="1:3" ht="16.5" thickBot="1">
      <c r="A73" s="4" t="s">
        <v>512</v>
      </c>
      <c r="B73" s="5" t="s">
        <v>413</v>
      </c>
      <c r="C73" s="20" t="s">
        <v>513</v>
      </c>
    </row>
    <row r="74" spans="1:3" ht="16.5" thickBot="1">
      <c r="A74" s="4" t="s">
        <v>514</v>
      </c>
      <c r="B74" s="5" t="s">
        <v>416</v>
      </c>
      <c r="C74" s="11" t="s">
        <v>515</v>
      </c>
    </row>
    <row r="75" spans="1:3" ht="19.5" customHeight="1" thickBot="1">
      <c r="A75" s="4" t="s">
        <v>516</v>
      </c>
      <c r="B75" s="5" t="s">
        <v>449</v>
      </c>
      <c r="C75" s="11" t="s">
        <v>517</v>
      </c>
    </row>
    <row r="76" spans="1:3" ht="16.5" thickBot="1">
      <c r="A76" s="4" t="s">
        <v>518</v>
      </c>
      <c r="B76" s="5" t="s">
        <v>428</v>
      </c>
      <c r="C76" s="11" t="s">
        <v>519</v>
      </c>
    </row>
    <row r="77" spans="1:3" ht="16.5" thickBot="1">
      <c r="A77" s="332" t="s">
        <v>520</v>
      </c>
      <c r="B77" s="333"/>
      <c r="C77" s="334"/>
    </row>
    <row r="78" spans="1:3" ht="32.25" thickBot="1">
      <c r="A78" s="8" t="s">
        <v>521</v>
      </c>
      <c r="B78" s="9" t="s">
        <v>387</v>
      </c>
      <c r="C78" s="11" t="s">
        <v>522</v>
      </c>
    </row>
    <row r="79" spans="1:3" ht="32.25" thickBot="1">
      <c r="A79" s="8" t="s">
        <v>523</v>
      </c>
      <c r="B79" s="9" t="s">
        <v>410</v>
      </c>
      <c r="C79" s="11" t="s">
        <v>524</v>
      </c>
    </row>
    <row r="80" spans="1:3" ht="18" customHeight="1" thickBot="1">
      <c r="A80" s="8" t="s">
        <v>525</v>
      </c>
      <c r="B80" s="9" t="s">
        <v>413</v>
      </c>
      <c r="C80" s="6" t="s">
        <v>526</v>
      </c>
    </row>
    <row r="81" spans="1:3" ht="16.5" thickBot="1">
      <c r="A81" s="332" t="s">
        <v>527</v>
      </c>
      <c r="B81" s="333"/>
      <c r="C81" s="334"/>
    </row>
    <row r="82" spans="1:3" ht="17.25" customHeight="1" thickBot="1">
      <c r="A82" s="4" t="s">
        <v>528</v>
      </c>
      <c r="B82" s="5" t="s">
        <v>529</v>
      </c>
      <c r="C82" s="6" t="s">
        <v>530</v>
      </c>
    </row>
    <row r="83" spans="1:3" ht="16.5" thickBot="1">
      <c r="A83" s="332" t="s">
        <v>531</v>
      </c>
      <c r="B83" s="333"/>
      <c r="C83" s="334"/>
    </row>
    <row r="84" spans="1:3" ht="17.25" customHeight="1" thickBot="1">
      <c r="A84" s="4" t="s">
        <v>532</v>
      </c>
      <c r="B84" s="5" t="s">
        <v>529</v>
      </c>
      <c r="C84" s="6" t="s">
        <v>533</v>
      </c>
    </row>
    <row r="85" spans="1:3" ht="16.5" thickBot="1">
      <c r="A85" s="332" t="s">
        <v>534</v>
      </c>
      <c r="B85" s="333"/>
      <c r="C85" s="334"/>
    </row>
    <row r="86" spans="1:3" ht="17.25" customHeight="1" thickBot="1">
      <c r="A86" s="4" t="s">
        <v>535</v>
      </c>
      <c r="B86" s="5" t="s">
        <v>381</v>
      </c>
      <c r="C86" s="21" t="s">
        <v>536</v>
      </c>
    </row>
    <row r="87" spans="1:3" ht="16.5" thickBot="1">
      <c r="A87" s="22" t="s">
        <v>537</v>
      </c>
      <c r="B87" s="23" t="s">
        <v>384</v>
      </c>
      <c r="C87" s="24" t="s">
        <v>538</v>
      </c>
    </row>
    <row r="88" spans="1:3" ht="16.5" thickBot="1">
      <c r="A88" s="25" t="s">
        <v>539</v>
      </c>
      <c r="B88" s="26" t="s">
        <v>387</v>
      </c>
      <c r="C88" s="27" t="s">
        <v>540</v>
      </c>
    </row>
  </sheetData>
  <sheetProtection/>
  <mergeCells count="20">
    <mergeCell ref="A47:C47"/>
    <mergeCell ref="A50:C50"/>
    <mergeCell ref="A2:C2"/>
    <mergeCell ref="A6:C6"/>
    <mergeCell ref="A10:C10"/>
    <mergeCell ref="A12:C12"/>
    <mergeCell ref="A16:C16"/>
    <mergeCell ref="A23:C23"/>
    <mergeCell ref="A31:C31"/>
    <mergeCell ref="A35:C35"/>
    <mergeCell ref="A42:C42"/>
    <mergeCell ref="A44:C44"/>
    <mergeCell ref="A83:C83"/>
    <mergeCell ref="A85:C85"/>
    <mergeCell ref="A52:C52"/>
    <mergeCell ref="A56:C56"/>
    <mergeCell ref="A67:C67"/>
    <mergeCell ref="A71:C71"/>
    <mergeCell ref="A77:C77"/>
    <mergeCell ref="A81:C8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23"/>
  <sheetViews>
    <sheetView showGridLines="0" view="pageBreakPreview" zoomScale="110" zoomScaleSheetLayoutView="110" zoomScalePageLayoutView="0" workbookViewId="0" topLeftCell="A1">
      <selection activeCell="E21" sqref="E21"/>
    </sheetView>
  </sheetViews>
  <sheetFormatPr defaultColWidth="9.140625" defaultRowHeight="12.75"/>
  <cols>
    <col min="1" max="1" width="5.00390625" style="217" customWidth="1"/>
    <col min="2" max="2" width="1.57421875" style="217" customWidth="1"/>
    <col min="3" max="3" width="37.140625" style="217" customWidth="1"/>
    <col min="4" max="4" width="9.421875" style="217" customWidth="1"/>
    <col min="5" max="5" width="14.140625" style="217" customWidth="1"/>
    <col min="6" max="6" width="12.421875" style="217" customWidth="1"/>
    <col min="7" max="7" width="10.00390625" style="217" customWidth="1"/>
    <col min="8" max="8" width="10.7109375" style="217" bestFit="1" customWidth="1"/>
    <col min="9" max="9" width="12.57421875" style="217" customWidth="1"/>
    <col min="10" max="16384" width="9.140625" style="217" customWidth="1"/>
  </cols>
  <sheetData>
    <row r="1" ht="15">
      <c r="F1" s="195"/>
    </row>
    <row r="2" spans="6:9" ht="12.75" customHeight="1">
      <c r="F2" s="37" t="s">
        <v>332</v>
      </c>
      <c r="H2" s="37"/>
      <c r="I2" s="37"/>
    </row>
    <row r="3" spans="2:9" ht="15">
      <c r="B3" s="218"/>
      <c r="F3" s="37" t="s">
        <v>497</v>
      </c>
      <c r="H3" s="194"/>
      <c r="I3" s="213"/>
    </row>
    <row r="4" spans="1:9" s="219" customFormat="1" ht="33.75" customHeight="1">
      <c r="A4" s="321" t="s">
        <v>69</v>
      </c>
      <c r="B4" s="321"/>
      <c r="C4" s="321"/>
      <c r="D4" s="321"/>
      <c r="E4" s="321"/>
      <c r="F4" s="321"/>
      <c r="G4" s="321"/>
      <c r="H4" s="321"/>
      <c r="I4" s="321"/>
    </row>
    <row r="5" spans="1:9" ht="18" customHeight="1">
      <c r="A5" s="322" t="s">
        <v>70</v>
      </c>
      <c r="B5" s="322"/>
      <c r="C5" s="322"/>
      <c r="D5" s="322"/>
      <c r="E5" s="322"/>
      <c r="F5" s="322"/>
      <c r="G5" s="322"/>
      <c r="H5" s="322"/>
      <c r="I5" s="322"/>
    </row>
    <row r="7" spans="1:9" ht="25.5" customHeight="1">
      <c r="A7" s="432" t="s">
        <v>376</v>
      </c>
      <c r="B7" s="323" t="s">
        <v>197</v>
      </c>
      <c r="C7" s="314"/>
      <c r="D7" s="432" t="s">
        <v>542</v>
      </c>
      <c r="E7" s="432"/>
      <c r="F7" s="432"/>
      <c r="G7" s="432" t="s">
        <v>543</v>
      </c>
      <c r="H7" s="432"/>
      <c r="I7" s="432"/>
    </row>
    <row r="8" spans="1:9" ht="105">
      <c r="A8" s="432"/>
      <c r="B8" s="433"/>
      <c r="C8" s="434"/>
      <c r="D8" s="97" t="s">
        <v>15</v>
      </c>
      <c r="E8" s="97" t="s">
        <v>71</v>
      </c>
      <c r="F8" s="97" t="s">
        <v>72</v>
      </c>
      <c r="G8" s="97" t="s">
        <v>15</v>
      </c>
      <c r="H8" s="97" t="s">
        <v>71</v>
      </c>
      <c r="I8" s="97" t="s">
        <v>72</v>
      </c>
    </row>
    <row r="9" spans="1:9" ht="15">
      <c r="A9" s="97">
        <v>1</v>
      </c>
      <c r="B9" s="318">
        <v>2</v>
      </c>
      <c r="C9" s="319"/>
      <c r="D9" s="97">
        <v>3</v>
      </c>
      <c r="E9" s="97">
        <v>4</v>
      </c>
      <c r="F9" s="97">
        <v>5</v>
      </c>
      <c r="G9" s="97">
        <v>6</v>
      </c>
      <c r="H9" s="97">
        <v>7</v>
      </c>
      <c r="I9" s="97">
        <v>8</v>
      </c>
    </row>
    <row r="10" spans="1:9" ht="25.5" customHeight="1">
      <c r="A10" s="96" t="s">
        <v>380</v>
      </c>
      <c r="B10" s="430" t="s">
        <v>548</v>
      </c>
      <c r="C10" s="431"/>
      <c r="D10" s="100"/>
      <c r="E10" s="100"/>
      <c r="F10" s="100"/>
      <c r="G10" s="100"/>
      <c r="H10" s="100"/>
      <c r="I10" s="100"/>
    </row>
    <row r="11" spans="1:9" ht="12.75" customHeight="1">
      <c r="A11" s="96" t="s">
        <v>383</v>
      </c>
      <c r="B11" s="430" t="s">
        <v>549</v>
      </c>
      <c r="C11" s="431"/>
      <c r="D11" s="100">
        <v>63620.26</v>
      </c>
      <c r="E11" s="100"/>
      <c r="F11" s="100"/>
      <c r="G11" s="100">
        <v>98242.41</v>
      </c>
      <c r="H11" s="100"/>
      <c r="I11" s="100">
        <v>98242.41</v>
      </c>
    </row>
    <row r="12" spans="1:9" ht="15">
      <c r="A12" s="96" t="s">
        <v>386</v>
      </c>
      <c r="B12" s="430" t="s">
        <v>550</v>
      </c>
      <c r="C12" s="435"/>
      <c r="D12" s="297">
        <f>SUM(D13+D14+D15+D16)</f>
        <v>161686.34</v>
      </c>
      <c r="E12" s="297">
        <f>SUM(E13+E14+E15+E16)</f>
        <v>38240</v>
      </c>
      <c r="F12" s="297"/>
      <c r="G12" s="100"/>
      <c r="H12" s="100"/>
      <c r="I12" s="100"/>
    </row>
    <row r="13" spans="1:9" ht="15">
      <c r="A13" s="97" t="s">
        <v>192</v>
      </c>
      <c r="B13" s="98"/>
      <c r="C13" s="220" t="s">
        <v>73</v>
      </c>
      <c r="D13" s="297"/>
      <c r="E13" s="100"/>
      <c r="F13" s="100"/>
      <c r="G13" s="100"/>
      <c r="H13" s="100"/>
      <c r="I13" s="100"/>
    </row>
    <row r="14" spans="1:9" ht="15">
      <c r="A14" s="97" t="s">
        <v>193</v>
      </c>
      <c r="B14" s="98"/>
      <c r="C14" s="220" t="s">
        <v>74</v>
      </c>
      <c r="D14" s="297">
        <v>161686.34</v>
      </c>
      <c r="E14" s="297">
        <v>38240</v>
      </c>
      <c r="F14" s="100"/>
      <c r="G14" s="100">
        <v>165805.43</v>
      </c>
      <c r="H14" s="100">
        <v>165805.43</v>
      </c>
      <c r="I14" s="100"/>
    </row>
    <row r="15" spans="1:9" ht="15">
      <c r="A15" s="97" t="s">
        <v>327</v>
      </c>
      <c r="B15" s="98"/>
      <c r="C15" s="220" t="s">
        <v>75</v>
      </c>
      <c r="D15" s="100"/>
      <c r="E15" s="100"/>
      <c r="F15" s="100"/>
      <c r="G15" s="100"/>
      <c r="H15" s="100"/>
      <c r="I15" s="100"/>
    </row>
    <row r="16" spans="1:9" ht="15">
      <c r="A16" s="97" t="s">
        <v>328</v>
      </c>
      <c r="B16" s="98"/>
      <c r="C16" s="220" t="s">
        <v>76</v>
      </c>
      <c r="D16" s="100"/>
      <c r="E16" s="100"/>
      <c r="F16" s="100"/>
      <c r="G16" s="100"/>
      <c r="H16" s="100"/>
      <c r="I16" s="100"/>
    </row>
    <row r="17" spans="1:9" ht="15">
      <c r="A17" s="96" t="s">
        <v>390</v>
      </c>
      <c r="B17" s="430" t="s">
        <v>551</v>
      </c>
      <c r="C17" s="431"/>
      <c r="D17" s="100"/>
      <c r="E17" s="100"/>
      <c r="F17" s="100"/>
      <c r="G17" s="100"/>
      <c r="H17" s="100"/>
      <c r="I17" s="100"/>
    </row>
    <row r="18" spans="1:9" ht="15">
      <c r="A18" s="97" t="s">
        <v>194</v>
      </c>
      <c r="B18" s="98"/>
      <c r="C18" s="220" t="s">
        <v>77</v>
      </c>
      <c r="D18" s="100"/>
      <c r="E18" s="100"/>
      <c r="F18" s="100"/>
      <c r="G18" s="100"/>
      <c r="H18" s="100"/>
      <c r="I18" s="100"/>
    </row>
    <row r="19" spans="1:9" ht="15">
      <c r="A19" s="97" t="s">
        <v>195</v>
      </c>
      <c r="B19" s="98"/>
      <c r="C19" s="220" t="s">
        <v>78</v>
      </c>
      <c r="D19" s="100"/>
      <c r="E19" s="100"/>
      <c r="F19" s="100"/>
      <c r="G19" s="100"/>
      <c r="H19" s="100"/>
      <c r="I19" s="100"/>
    </row>
    <row r="20" spans="1:9" ht="15">
      <c r="A20" s="97" t="s">
        <v>14</v>
      </c>
      <c r="B20" s="98"/>
      <c r="C20" s="220" t="s">
        <v>79</v>
      </c>
      <c r="D20" s="100"/>
      <c r="E20" s="100"/>
      <c r="F20" s="100"/>
      <c r="G20" s="100"/>
      <c r="H20" s="100"/>
      <c r="I20" s="100"/>
    </row>
    <row r="21" spans="1:9" ht="25.5" customHeight="1">
      <c r="A21" s="96" t="s">
        <v>391</v>
      </c>
      <c r="B21" s="430" t="s">
        <v>80</v>
      </c>
      <c r="C21" s="431"/>
      <c r="D21" s="297">
        <f>SUM(D11+D12+D17)</f>
        <v>225306.6</v>
      </c>
      <c r="E21" s="297">
        <f>SUM(E11+E12+E17)</f>
        <v>38240</v>
      </c>
      <c r="F21" s="100">
        <f>SUM(F11+F12+F17)</f>
        <v>0</v>
      </c>
      <c r="G21" s="100">
        <v>264047.84</v>
      </c>
      <c r="H21" s="100">
        <v>165805.43</v>
      </c>
      <c r="I21" s="100">
        <v>98242.41</v>
      </c>
    </row>
    <row r="23" spans="1:9" ht="15">
      <c r="A23" s="436" t="s">
        <v>81</v>
      </c>
      <c r="B23" s="436"/>
      <c r="C23" s="436"/>
      <c r="D23" s="436"/>
      <c r="E23" s="436"/>
      <c r="F23" s="436"/>
      <c r="G23" s="436"/>
      <c r="H23" s="436"/>
      <c r="I23" s="436"/>
    </row>
  </sheetData>
  <sheetProtection/>
  <mergeCells count="13">
    <mergeCell ref="B12:C12"/>
    <mergeCell ref="B17:C17"/>
    <mergeCell ref="B21:C21"/>
    <mergeCell ref="A23:I23"/>
    <mergeCell ref="B9:C9"/>
    <mergeCell ref="B10:C10"/>
    <mergeCell ref="B11:C11"/>
    <mergeCell ref="A4:I4"/>
    <mergeCell ref="A5:I5"/>
    <mergeCell ref="A7:A8"/>
    <mergeCell ref="D7:F7"/>
    <mergeCell ref="G7:I7"/>
    <mergeCell ref="B7:C8"/>
  </mergeCells>
  <printOptions horizontalCentered="1"/>
  <pageMargins left="0.5511811023622047" right="0.5511811023622047" top="0.7874015748031497" bottom="0.7874015748031497" header="0.5118110236220472" footer="0.5118110236220472"/>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E17"/>
  <sheetViews>
    <sheetView showGridLines="0" view="pageBreakPreview" zoomScale="110" zoomScaleSheetLayoutView="110" zoomScalePageLayoutView="0" workbookViewId="0" topLeftCell="A1">
      <selection activeCell="D14" sqref="D14"/>
    </sheetView>
  </sheetViews>
  <sheetFormatPr defaultColWidth="9.140625" defaultRowHeight="12.75"/>
  <cols>
    <col min="1" max="1" width="4.00390625" style="215" customWidth="1"/>
    <col min="2" max="2" width="26.8515625" style="215" customWidth="1"/>
    <col min="3" max="4" width="25.57421875" style="215" customWidth="1"/>
    <col min="5" max="16384" width="9.140625" style="215" customWidth="1"/>
  </cols>
  <sheetData>
    <row r="1" ht="12.75">
      <c r="C1" s="46"/>
    </row>
    <row r="2" spans="3:5" ht="12.75">
      <c r="C2" s="37" t="s">
        <v>82</v>
      </c>
      <c r="D2" s="146"/>
      <c r="E2" s="92"/>
    </row>
    <row r="3" spans="3:5" ht="12.75">
      <c r="C3" s="37" t="s">
        <v>94</v>
      </c>
      <c r="D3" s="37"/>
      <c r="E3" s="221"/>
    </row>
    <row r="4" spans="2:5" ht="36.75" customHeight="1">
      <c r="B4" s="438" t="s">
        <v>95</v>
      </c>
      <c r="C4" s="438"/>
      <c r="D4" s="438"/>
      <c r="E4" s="223"/>
    </row>
    <row r="5" ht="6" customHeight="1"/>
    <row r="6" spans="2:5" ht="44.25" customHeight="1">
      <c r="B6" s="438" t="s">
        <v>83</v>
      </c>
      <c r="C6" s="438"/>
      <c r="D6" s="438"/>
      <c r="E6" s="223"/>
    </row>
    <row r="7" spans="2:5" ht="10.5" customHeight="1">
      <c r="B7" s="222"/>
      <c r="C7" s="222"/>
      <c r="D7" s="222"/>
      <c r="E7" s="223"/>
    </row>
    <row r="8" ht="9" customHeight="1">
      <c r="B8" s="216"/>
    </row>
    <row r="9" spans="1:4" ht="43.5" customHeight="1">
      <c r="A9" s="224" t="s">
        <v>376</v>
      </c>
      <c r="B9" s="225" t="s">
        <v>84</v>
      </c>
      <c r="C9" s="226" t="s">
        <v>333</v>
      </c>
      <c r="D9" s="226" t="s">
        <v>334</v>
      </c>
    </row>
    <row r="10" spans="1:4" ht="12.75">
      <c r="A10" s="227">
        <v>1</v>
      </c>
      <c r="B10" s="228">
        <v>2</v>
      </c>
      <c r="C10" s="229">
        <v>3</v>
      </c>
      <c r="D10" s="229">
        <v>4</v>
      </c>
    </row>
    <row r="11" spans="1:4" ht="12.75">
      <c r="A11" s="227" t="s">
        <v>380</v>
      </c>
      <c r="B11" s="230" t="s">
        <v>85</v>
      </c>
      <c r="C11" s="231">
        <v>264047.84</v>
      </c>
      <c r="D11" s="231">
        <v>263059.28</v>
      </c>
    </row>
    <row r="12" spans="1:4" ht="12.75">
      <c r="A12" s="227" t="s">
        <v>383</v>
      </c>
      <c r="B12" s="230" t="s">
        <v>86</v>
      </c>
      <c r="C12" s="231"/>
      <c r="D12" s="231"/>
    </row>
    <row r="13" spans="1:4" ht="12.75">
      <c r="A13" s="227" t="s">
        <v>386</v>
      </c>
      <c r="B13" s="230" t="s">
        <v>87</v>
      </c>
      <c r="C13" s="231"/>
      <c r="D13" s="231"/>
    </row>
    <row r="14" spans="1:4" ht="12.75">
      <c r="A14" s="227" t="s">
        <v>390</v>
      </c>
      <c r="B14" s="230" t="s">
        <v>88</v>
      </c>
      <c r="C14" s="231"/>
      <c r="D14" s="231"/>
    </row>
    <row r="15" spans="1:4" ht="12.75">
      <c r="A15" s="227" t="s">
        <v>391</v>
      </c>
      <c r="B15" s="230" t="s">
        <v>89</v>
      </c>
      <c r="C15" s="231">
        <v>264047.84</v>
      </c>
      <c r="D15" s="231">
        <v>263059.28</v>
      </c>
    </row>
    <row r="16" spans="2:4" ht="12.75">
      <c r="B16" s="439"/>
      <c r="C16" s="439"/>
      <c r="D16" s="439"/>
    </row>
    <row r="17" spans="2:4" ht="12.75">
      <c r="B17" s="437" t="s">
        <v>196</v>
      </c>
      <c r="C17" s="437"/>
      <c r="D17" s="437"/>
    </row>
  </sheetData>
  <sheetProtection/>
  <mergeCells count="4">
    <mergeCell ref="B17:D17"/>
    <mergeCell ref="B4:D4"/>
    <mergeCell ref="B6:D6"/>
    <mergeCell ref="B16:D16"/>
  </mergeCells>
  <printOptions horizontalCentered="1"/>
  <pageMargins left="0.35433070866141736" right="0.35433070866141736" top="0.5905511811023623" bottom="0.984251968503937" header="0.31496062992125984"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27"/>
  <sheetViews>
    <sheetView showGridLines="0" view="pageBreakPreview" zoomScale="80" zoomScaleNormal="80" zoomScaleSheetLayoutView="80" zoomScalePageLayoutView="0" workbookViewId="0" topLeftCell="A1">
      <selection activeCell="F25" sqref="F25"/>
    </sheetView>
  </sheetViews>
  <sheetFormatPr defaultColWidth="9.140625" defaultRowHeight="12.75"/>
  <cols>
    <col min="1" max="1" width="6.00390625" style="241" customWidth="1"/>
    <col min="2" max="2" width="32.8515625" style="234" customWidth="1"/>
    <col min="3" max="4" width="15.7109375" style="234" customWidth="1"/>
    <col min="5" max="5" width="16.28125" style="234" customWidth="1"/>
    <col min="6" max="10" width="15.7109375" style="234" customWidth="1"/>
    <col min="11" max="11" width="13.140625" style="234" customWidth="1"/>
    <col min="12" max="13" width="15.7109375" style="234" customWidth="1"/>
    <col min="14" max="16384" width="9.140625" style="234" customWidth="1"/>
  </cols>
  <sheetData>
    <row r="1" spans="9:11" ht="15">
      <c r="I1" s="242"/>
      <c r="J1" s="242"/>
      <c r="K1" s="242"/>
    </row>
    <row r="2" ht="15">
      <c r="I2" s="234" t="s">
        <v>108</v>
      </c>
    </row>
    <row r="3" ht="15">
      <c r="I3" s="234" t="s">
        <v>109</v>
      </c>
    </row>
    <row r="5" spans="1:13" ht="15">
      <c r="A5" s="443" t="s">
        <v>110</v>
      </c>
      <c r="B5" s="444"/>
      <c r="C5" s="444"/>
      <c r="D5" s="444"/>
      <c r="E5" s="444"/>
      <c r="F5" s="444"/>
      <c r="G5" s="444"/>
      <c r="H5" s="444"/>
      <c r="I5" s="444"/>
      <c r="J5" s="444"/>
      <c r="K5" s="444"/>
      <c r="L5" s="444"/>
      <c r="M5" s="444"/>
    </row>
    <row r="6" spans="1:13" ht="15">
      <c r="A6" s="443" t="s">
        <v>132</v>
      </c>
      <c r="B6" s="444"/>
      <c r="C6" s="444"/>
      <c r="D6" s="444"/>
      <c r="E6" s="444"/>
      <c r="F6" s="444"/>
      <c r="G6" s="444"/>
      <c r="H6" s="444"/>
      <c r="I6" s="444"/>
      <c r="J6" s="444"/>
      <c r="K6" s="444"/>
      <c r="L6" s="444"/>
      <c r="M6" s="444"/>
    </row>
    <row r="8" spans="1:13" ht="15">
      <c r="A8" s="443" t="s">
        <v>97</v>
      </c>
      <c r="B8" s="444"/>
      <c r="C8" s="444"/>
      <c r="D8" s="444"/>
      <c r="E8" s="444"/>
      <c r="F8" s="444"/>
      <c r="G8" s="444"/>
      <c r="H8" s="444"/>
      <c r="I8" s="444"/>
      <c r="J8" s="444"/>
      <c r="K8" s="444"/>
      <c r="L8" s="444"/>
      <c r="M8" s="444"/>
    </row>
    <row r="10" spans="1:13" ht="15">
      <c r="A10" s="442" t="s">
        <v>376</v>
      </c>
      <c r="B10" s="442" t="s">
        <v>98</v>
      </c>
      <c r="C10" s="442" t="s">
        <v>99</v>
      </c>
      <c r="D10" s="442" t="s">
        <v>335</v>
      </c>
      <c r="E10" s="442"/>
      <c r="F10" s="442"/>
      <c r="G10" s="442"/>
      <c r="H10" s="442"/>
      <c r="I10" s="442"/>
      <c r="J10" s="445"/>
      <c r="K10" s="445"/>
      <c r="L10" s="442"/>
      <c r="M10" s="442" t="s">
        <v>100</v>
      </c>
    </row>
    <row r="11" spans="1:13" ht="123" customHeight="1">
      <c r="A11" s="442"/>
      <c r="B11" s="442"/>
      <c r="C11" s="442"/>
      <c r="D11" s="235" t="s">
        <v>133</v>
      </c>
      <c r="E11" s="236" t="s">
        <v>131</v>
      </c>
      <c r="F11" s="235" t="s">
        <v>134</v>
      </c>
      <c r="G11" s="235" t="s">
        <v>101</v>
      </c>
      <c r="H11" s="235" t="s">
        <v>135</v>
      </c>
      <c r="I11" s="243" t="s">
        <v>111</v>
      </c>
      <c r="J11" s="235" t="s">
        <v>102</v>
      </c>
      <c r="K11" s="236" t="s">
        <v>103</v>
      </c>
      <c r="L11" s="244" t="s">
        <v>112</v>
      </c>
      <c r="M11" s="442"/>
    </row>
    <row r="12" spans="1:13" ht="15">
      <c r="A12" s="245">
        <v>1</v>
      </c>
      <c r="B12" s="245">
        <v>2</v>
      </c>
      <c r="C12" s="245">
        <v>3</v>
      </c>
      <c r="D12" s="245">
        <v>4</v>
      </c>
      <c r="E12" s="245">
        <v>5</v>
      </c>
      <c r="F12" s="246">
        <v>6</v>
      </c>
      <c r="G12" s="246">
        <v>6</v>
      </c>
      <c r="H12" s="246">
        <v>8</v>
      </c>
      <c r="I12" s="246">
        <v>9</v>
      </c>
      <c r="J12" s="246">
        <v>10</v>
      </c>
      <c r="K12" s="247">
        <v>11</v>
      </c>
      <c r="L12" s="246">
        <v>12</v>
      </c>
      <c r="M12" s="246">
        <v>13</v>
      </c>
    </row>
    <row r="13" spans="1:13" ht="71.25">
      <c r="A13" s="235" t="s">
        <v>380</v>
      </c>
      <c r="B13" s="248" t="s">
        <v>113</v>
      </c>
      <c r="C13" s="292">
        <f>SUM(C15+C14)</f>
        <v>50772.59</v>
      </c>
      <c r="D13" s="292">
        <f>SUM(D15+D14)</f>
        <v>2413166.29</v>
      </c>
      <c r="E13" s="292">
        <f aca="true" t="shared" si="0" ref="E13:M13">SUM(E15+E14)</f>
        <v>0</v>
      </c>
      <c r="F13" s="292">
        <f t="shared" si="0"/>
        <v>304.14</v>
      </c>
      <c r="G13" s="292">
        <f t="shared" si="0"/>
        <v>0</v>
      </c>
      <c r="H13" s="292">
        <f t="shared" si="0"/>
        <v>0</v>
      </c>
      <c r="I13" s="292">
        <f t="shared" si="0"/>
        <v>2411267.67</v>
      </c>
      <c r="J13" s="292">
        <f t="shared" si="0"/>
        <v>0</v>
      </c>
      <c r="K13" s="292">
        <f t="shared" si="0"/>
        <v>0</v>
      </c>
      <c r="L13" s="292">
        <f t="shared" si="0"/>
        <v>0</v>
      </c>
      <c r="M13" s="292">
        <f t="shared" si="0"/>
        <v>52975.35</v>
      </c>
    </row>
    <row r="14" spans="1:13" ht="15" customHeight="1">
      <c r="A14" s="237" t="s">
        <v>188</v>
      </c>
      <c r="B14" s="238" t="s">
        <v>104</v>
      </c>
      <c r="C14" s="293">
        <v>50772.59</v>
      </c>
      <c r="D14" s="293"/>
      <c r="E14" s="294">
        <v>63294</v>
      </c>
      <c r="F14" s="293">
        <v>304.14</v>
      </c>
      <c r="G14" s="293"/>
      <c r="H14" s="293"/>
      <c r="I14" s="293">
        <v>61395.38</v>
      </c>
      <c r="J14" s="293"/>
      <c r="K14" s="293"/>
      <c r="L14" s="293"/>
      <c r="M14" s="293">
        <f>SUM(C14+D14+E14+F14-I14)</f>
        <v>52975.35</v>
      </c>
    </row>
    <row r="15" spans="1:13" ht="15" customHeight="1">
      <c r="A15" s="237" t="s">
        <v>189</v>
      </c>
      <c r="B15" s="238" t="s">
        <v>105</v>
      </c>
      <c r="C15" s="293"/>
      <c r="D15" s="293">
        <v>2413166.29</v>
      </c>
      <c r="E15" s="294">
        <v>-63294</v>
      </c>
      <c r="F15" s="293"/>
      <c r="G15" s="293"/>
      <c r="H15" s="293"/>
      <c r="I15" s="293">
        <v>2349872.29</v>
      </c>
      <c r="J15" s="293"/>
      <c r="K15" s="293"/>
      <c r="L15" s="293"/>
      <c r="M15" s="293">
        <f>SUM(C15+D15+E15+F15-I15)</f>
        <v>0</v>
      </c>
    </row>
    <row r="16" spans="1:13" ht="89.25" customHeight="1">
      <c r="A16" s="235" t="s">
        <v>383</v>
      </c>
      <c r="B16" s="248" t="s">
        <v>114</v>
      </c>
      <c r="C16" s="295">
        <f>SUM(C17+C18)</f>
        <v>6251788.7</v>
      </c>
      <c r="D16" s="295">
        <f aca="true" t="shared" si="1" ref="D16:M16">SUM(D17+D18)</f>
        <v>840515.15</v>
      </c>
      <c r="E16" s="292">
        <f t="shared" si="1"/>
        <v>0</v>
      </c>
      <c r="F16" s="295">
        <f t="shared" si="1"/>
        <v>14.6</v>
      </c>
      <c r="G16" s="292">
        <f t="shared" si="1"/>
        <v>0</v>
      </c>
      <c r="H16" s="292">
        <f t="shared" si="1"/>
        <v>0</v>
      </c>
      <c r="I16" s="292">
        <f t="shared" si="1"/>
        <v>1102219.87</v>
      </c>
      <c r="J16" s="292">
        <f t="shared" si="1"/>
        <v>0</v>
      </c>
      <c r="K16" s="292">
        <f t="shared" si="1"/>
        <v>0</v>
      </c>
      <c r="L16" s="292">
        <f t="shared" si="1"/>
        <v>0</v>
      </c>
      <c r="M16" s="295">
        <f t="shared" si="1"/>
        <v>5990098.58</v>
      </c>
    </row>
    <row r="17" spans="1:13" ht="15" customHeight="1">
      <c r="A17" s="237" t="s">
        <v>136</v>
      </c>
      <c r="B17" s="238" t="s">
        <v>104</v>
      </c>
      <c r="C17" s="294">
        <v>6251788.7</v>
      </c>
      <c r="D17" s="293"/>
      <c r="E17" s="294">
        <v>24566.25</v>
      </c>
      <c r="F17" s="294">
        <v>14.6</v>
      </c>
      <c r="G17" s="293"/>
      <c r="H17" s="293"/>
      <c r="I17" s="293">
        <v>286270.97</v>
      </c>
      <c r="J17" s="293"/>
      <c r="K17" s="293"/>
      <c r="L17" s="293"/>
      <c r="M17" s="294">
        <f>SUM(C17+D17+E17+F17-I17)</f>
        <v>5990098.58</v>
      </c>
    </row>
    <row r="18" spans="1:13" ht="15" customHeight="1">
      <c r="A18" s="237" t="s">
        <v>137</v>
      </c>
      <c r="B18" s="238" t="s">
        <v>105</v>
      </c>
      <c r="C18" s="293"/>
      <c r="D18" s="294">
        <v>840515.15</v>
      </c>
      <c r="E18" s="294">
        <v>-24566.25</v>
      </c>
      <c r="F18" s="293"/>
      <c r="G18" s="293"/>
      <c r="H18" s="293"/>
      <c r="I18" s="294">
        <v>815948.9</v>
      </c>
      <c r="J18" s="293"/>
      <c r="K18" s="293"/>
      <c r="L18" s="293"/>
      <c r="M18" s="293">
        <f>SUM(C18+D18+E18+F18-I18)</f>
        <v>0</v>
      </c>
    </row>
    <row r="19" spans="1:13" ht="114.75" customHeight="1">
      <c r="A19" s="235" t="s">
        <v>386</v>
      </c>
      <c r="B19" s="248" t="s">
        <v>115</v>
      </c>
      <c r="C19" s="295">
        <f>SUM(C20+C21)</f>
        <v>84293.18</v>
      </c>
      <c r="D19" s="292">
        <f aca="true" t="shared" si="2" ref="D19:M19">SUM(D20+D21)</f>
        <v>0</v>
      </c>
      <c r="E19" s="292">
        <f t="shared" si="2"/>
        <v>0</v>
      </c>
      <c r="F19" s="292">
        <f t="shared" si="2"/>
        <v>36.51</v>
      </c>
      <c r="G19" s="292">
        <f t="shared" si="2"/>
        <v>0</v>
      </c>
      <c r="H19" s="292">
        <f t="shared" si="2"/>
        <v>0</v>
      </c>
      <c r="I19" s="295">
        <f t="shared" si="2"/>
        <v>23074.71</v>
      </c>
      <c r="J19" s="292">
        <f t="shared" si="2"/>
        <v>0</v>
      </c>
      <c r="K19" s="292">
        <f t="shared" si="2"/>
        <v>0</v>
      </c>
      <c r="L19" s="292">
        <f t="shared" si="2"/>
        <v>0</v>
      </c>
      <c r="M19" s="292">
        <f t="shared" si="2"/>
        <v>61254.97999999999</v>
      </c>
    </row>
    <row r="20" spans="1:13" ht="15" customHeight="1">
      <c r="A20" s="237" t="s">
        <v>192</v>
      </c>
      <c r="B20" s="238" t="s">
        <v>104</v>
      </c>
      <c r="C20" s="294">
        <v>84293.18</v>
      </c>
      <c r="D20" s="293"/>
      <c r="E20" s="293"/>
      <c r="F20" s="293">
        <v>36.51</v>
      </c>
      <c r="G20" s="293"/>
      <c r="H20" s="293"/>
      <c r="I20" s="293">
        <v>23074.71</v>
      </c>
      <c r="J20" s="293"/>
      <c r="K20" s="293"/>
      <c r="L20" s="293"/>
      <c r="M20" s="293">
        <f>SUM(C20+D20+E20+F20-I20)</f>
        <v>61254.97999999999</v>
      </c>
    </row>
    <row r="21" spans="1:13" ht="15" customHeight="1">
      <c r="A21" s="237" t="s">
        <v>138</v>
      </c>
      <c r="B21" s="238" t="s">
        <v>105</v>
      </c>
      <c r="C21" s="293"/>
      <c r="D21" s="293"/>
      <c r="E21" s="293"/>
      <c r="F21" s="293"/>
      <c r="G21" s="293"/>
      <c r="H21" s="293"/>
      <c r="I21" s="293"/>
      <c r="J21" s="293"/>
      <c r="K21" s="293"/>
      <c r="L21" s="293"/>
      <c r="M21" s="293">
        <f>SUM(C21+D21+E21+F21-I21)</f>
        <v>0</v>
      </c>
    </row>
    <row r="22" spans="1:13" ht="15" customHeight="1">
      <c r="A22" s="235" t="s">
        <v>390</v>
      </c>
      <c r="B22" s="248" t="s">
        <v>106</v>
      </c>
      <c r="C22" s="292">
        <f>SUM(C23+C24)</f>
        <v>0</v>
      </c>
      <c r="D22" s="292">
        <f aca="true" t="shared" si="3" ref="D22:M22">SUM(D23+D24)</f>
        <v>6377.13</v>
      </c>
      <c r="E22" s="292">
        <f t="shared" si="3"/>
        <v>0</v>
      </c>
      <c r="F22" s="292">
        <f t="shared" si="3"/>
        <v>2726.82</v>
      </c>
      <c r="G22" s="292">
        <f t="shared" si="3"/>
        <v>0</v>
      </c>
      <c r="H22" s="292">
        <f t="shared" si="3"/>
        <v>0</v>
      </c>
      <c r="I22" s="292">
        <f t="shared" si="3"/>
        <v>8904.95</v>
      </c>
      <c r="J22" s="292">
        <f t="shared" si="3"/>
        <v>0</v>
      </c>
      <c r="K22" s="292">
        <f t="shared" si="3"/>
        <v>0</v>
      </c>
      <c r="L22" s="292">
        <f t="shared" si="3"/>
        <v>0</v>
      </c>
      <c r="M22" s="295">
        <f t="shared" si="3"/>
        <v>199</v>
      </c>
    </row>
    <row r="23" spans="1:13" ht="15" customHeight="1">
      <c r="A23" s="237" t="s">
        <v>194</v>
      </c>
      <c r="B23" s="238" t="s">
        <v>104</v>
      </c>
      <c r="C23" s="293"/>
      <c r="D23" s="293"/>
      <c r="E23" s="293"/>
      <c r="F23" s="293">
        <v>2726.82</v>
      </c>
      <c r="G23" s="293"/>
      <c r="H23" s="293"/>
      <c r="I23" s="293">
        <v>2726.82</v>
      </c>
      <c r="J23" s="293"/>
      <c r="K23" s="293"/>
      <c r="L23" s="293"/>
      <c r="M23" s="293">
        <f>SUM(C23+D23+E23+F23-I23)</f>
        <v>0</v>
      </c>
    </row>
    <row r="24" spans="1:13" ht="15" customHeight="1">
      <c r="A24" s="237" t="s">
        <v>195</v>
      </c>
      <c r="B24" s="238" t="s">
        <v>105</v>
      </c>
      <c r="C24" s="293"/>
      <c r="D24" s="293">
        <v>6377.13</v>
      </c>
      <c r="E24" s="293"/>
      <c r="F24" s="293"/>
      <c r="G24" s="293"/>
      <c r="H24" s="293"/>
      <c r="I24" s="293">
        <v>6178.13</v>
      </c>
      <c r="J24" s="293"/>
      <c r="K24" s="293"/>
      <c r="L24" s="293"/>
      <c r="M24" s="294">
        <f>SUM(C24+D24+E24+F24-I24)</f>
        <v>199</v>
      </c>
    </row>
    <row r="25" spans="1:13" ht="15" customHeight="1">
      <c r="A25" s="235" t="s">
        <v>391</v>
      </c>
      <c r="B25" s="248" t="s">
        <v>107</v>
      </c>
      <c r="C25" s="292">
        <f>SUM(C13+C16+C19+C22)</f>
        <v>6386854.47</v>
      </c>
      <c r="D25" s="295">
        <f aca="true" t="shared" si="4" ref="D25:M25">SUM(D13+D16+D19+D22)</f>
        <v>3260058.57</v>
      </c>
      <c r="E25" s="292">
        <f t="shared" si="4"/>
        <v>0</v>
      </c>
      <c r="F25" s="292">
        <f t="shared" si="4"/>
        <v>3082.07</v>
      </c>
      <c r="G25" s="292">
        <f t="shared" si="4"/>
        <v>0</v>
      </c>
      <c r="H25" s="292">
        <f t="shared" si="4"/>
        <v>0</v>
      </c>
      <c r="I25" s="295">
        <f t="shared" si="4"/>
        <v>3545467.2</v>
      </c>
      <c r="J25" s="292">
        <f t="shared" si="4"/>
        <v>0</v>
      </c>
      <c r="K25" s="292">
        <f t="shared" si="4"/>
        <v>0</v>
      </c>
      <c r="L25" s="292">
        <f t="shared" si="4"/>
        <v>0</v>
      </c>
      <c r="M25" s="292">
        <f t="shared" si="4"/>
        <v>6104527.91</v>
      </c>
    </row>
    <row r="26" spans="1:13" s="239" customFormat="1" ht="15">
      <c r="A26" s="440" t="s">
        <v>116</v>
      </c>
      <c r="B26" s="441"/>
      <c r="C26" s="441"/>
      <c r="D26" s="441"/>
      <c r="E26" s="441"/>
      <c r="F26" s="441"/>
      <c r="G26" s="441"/>
      <c r="H26" s="441"/>
      <c r="I26" s="441"/>
      <c r="J26" s="441"/>
      <c r="K26" s="441"/>
      <c r="L26" s="441"/>
      <c r="M26" s="441"/>
    </row>
    <row r="27" ht="15">
      <c r="D27" s="234" t="s">
        <v>117</v>
      </c>
    </row>
  </sheetData>
  <sheetProtection/>
  <mergeCells count="9">
    <mergeCell ref="A26:M26"/>
    <mergeCell ref="M10:M11"/>
    <mergeCell ref="A5:M5"/>
    <mergeCell ref="A6:M6"/>
    <mergeCell ref="A8:M8"/>
    <mergeCell ref="A10:A11"/>
    <mergeCell ref="B10:B11"/>
    <mergeCell ref="C10:C11"/>
    <mergeCell ref="D10:L10"/>
  </mergeCells>
  <printOptions horizontalCentered="1"/>
  <pageMargins left="0.7480314960629921" right="0.7480314960629921" top="0.984251968503937" bottom="0.984251968503937" header="0.5118110236220472" footer="0.5118110236220472"/>
  <pageSetup fitToHeight="2"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SheetLayoutView="100" zoomScalePageLayoutView="0" workbookViewId="0" topLeftCell="A1">
      <selection activeCell="H16" sqref="H16"/>
    </sheetView>
  </sheetViews>
  <sheetFormatPr defaultColWidth="9.140625" defaultRowHeight="12.75"/>
  <cols>
    <col min="1" max="1" width="4.421875" style="234" customWidth="1"/>
    <col min="2" max="2" width="56.421875" style="234" customWidth="1"/>
    <col min="3" max="4" width="13.28125" style="234" customWidth="1"/>
    <col min="5" max="5" width="12.28125" style="234" customWidth="1"/>
    <col min="6" max="6" width="13.57421875" style="234" customWidth="1"/>
    <col min="7" max="7" width="13.28125" style="234" customWidth="1"/>
    <col min="8" max="8" width="12.28125" style="234" customWidth="1"/>
    <col min="9" max="16384" width="9.140625" style="234" customWidth="1"/>
  </cols>
  <sheetData>
    <row r="1" ht="15">
      <c r="F1" s="242"/>
    </row>
    <row r="2" ht="15">
      <c r="F2" s="234" t="s">
        <v>96</v>
      </c>
    </row>
    <row r="3" ht="15">
      <c r="F3" s="234" t="s">
        <v>413</v>
      </c>
    </row>
    <row r="4" ht="8.25" customHeight="1"/>
    <row r="5" spans="1:8" ht="15">
      <c r="A5" s="443" t="s">
        <v>118</v>
      </c>
      <c r="B5" s="443"/>
      <c r="C5" s="443"/>
      <c r="D5" s="443"/>
      <c r="E5" s="443"/>
      <c r="F5" s="443"/>
      <c r="G5" s="443"/>
      <c r="H5" s="443"/>
    </row>
    <row r="6" spans="1:8" ht="15">
      <c r="A6" s="443" t="s">
        <v>119</v>
      </c>
      <c r="B6" s="443"/>
      <c r="C6" s="443"/>
      <c r="D6" s="443"/>
      <c r="E6" s="443"/>
      <c r="F6" s="443"/>
      <c r="G6" s="443"/>
      <c r="H6" s="443"/>
    </row>
    <row r="7" ht="5.25" customHeight="1"/>
    <row r="8" spans="1:8" ht="15">
      <c r="A8" s="443" t="s">
        <v>120</v>
      </c>
      <c r="B8" s="443"/>
      <c r="C8" s="443"/>
      <c r="D8" s="443"/>
      <c r="E8" s="443"/>
      <c r="F8" s="443"/>
      <c r="G8" s="443"/>
      <c r="H8" s="443"/>
    </row>
    <row r="9" ht="5.25" customHeight="1"/>
    <row r="10" spans="1:8" ht="15" customHeight="1">
      <c r="A10" s="442" t="s">
        <v>376</v>
      </c>
      <c r="B10" s="442" t="s">
        <v>121</v>
      </c>
      <c r="C10" s="442" t="s">
        <v>122</v>
      </c>
      <c r="D10" s="442"/>
      <c r="E10" s="442"/>
      <c r="F10" s="442" t="s">
        <v>186</v>
      </c>
      <c r="G10" s="442"/>
      <c r="H10" s="442"/>
    </row>
    <row r="11" spans="1:8" ht="79.5" customHeight="1">
      <c r="A11" s="442"/>
      <c r="B11" s="442"/>
      <c r="C11" s="235" t="s">
        <v>123</v>
      </c>
      <c r="D11" s="235" t="s">
        <v>124</v>
      </c>
      <c r="E11" s="235" t="s">
        <v>5</v>
      </c>
      <c r="F11" s="235" t="s">
        <v>125</v>
      </c>
      <c r="G11" s="235" t="s">
        <v>126</v>
      </c>
      <c r="H11" s="235" t="s">
        <v>5</v>
      </c>
    </row>
    <row r="12" spans="1:8" ht="15">
      <c r="A12" s="237">
        <v>1</v>
      </c>
      <c r="B12" s="237">
        <v>2</v>
      </c>
      <c r="C12" s="237">
        <v>3</v>
      </c>
      <c r="D12" s="237">
        <v>4</v>
      </c>
      <c r="E12" s="237" t="s">
        <v>198</v>
      </c>
      <c r="F12" s="237">
        <v>6</v>
      </c>
      <c r="G12" s="237">
        <v>7</v>
      </c>
      <c r="H12" s="237" t="s">
        <v>127</v>
      </c>
    </row>
    <row r="13" spans="1:8" ht="45">
      <c r="A13" s="237" t="s">
        <v>380</v>
      </c>
      <c r="B13" s="238" t="s">
        <v>128</v>
      </c>
      <c r="C13" s="235"/>
      <c r="D13" s="235">
        <v>50772.59</v>
      </c>
      <c r="E13" s="235">
        <v>50772.59</v>
      </c>
      <c r="F13" s="235"/>
      <c r="G13" s="235">
        <v>52975.35</v>
      </c>
      <c r="H13" s="235">
        <v>52975.35</v>
      </c>
    </row>
    <row r="14" spans="1:8" ht="54.75" customHeight="1">
      <c r="A14" s="237" t="s">
        <v>383</v>
      </c>
      <c r="B14" s="238" t="s">
        <v>129</v>
      </c>
      <c r="C14" s="235"/>
      <c r="D14" s="303">
        <v>6251788.7</v>
      </c>
      <c r="E14" s="303">
        <v>6251788.7</v>
      </c>
      <c r="F14" s="235"/>
      <c r="G14" s="235">
        <v>5990098.58</v>
      </c>
      <c r="H14" s="235">
        <v>5990098.58</v>
      </c>
    </row>
    <row r="15" spans="1:8" ht="60" customHeight="1">
      <c r="A15" s="237" t="s">
        <v>386</v>
      </c>
      <c r="B15" s="238" t="s">
        <v>130</v>
      </c>
      <c r="C15" s="235"/>
      <c r="D15" s="235">
        <v>84293.18</v>
      </c>
      <c r="E15" s="235">
        <v>84293.18</v>
      </c>
      <c r="F15" s="235"/>
      <c r="G15" s="235">
        <v>61254.98</v>
      </c>
      <c r="H15" s="235">
        <v>61254.98</v>
      </c>
    </row>
    <row r="16" spans="1:8" ht="15" customHeight="1">
      <c r="A16" s="237" t="s">
        <v>390</v>
      </c>
      <c r="B16" s="238" t="s">
        <v>547</v>
      </c>
      <c r="C16" s="235"/>
      <c r="D16" s="235"/>
      <c r="E16" s="235"/>
      <c r="F16" s="235"/>
      <c r="G16" s="303">
        <v>199</v>
      </c>
      <c r="H16" s="303">
        <v>199</v>
      </c>
    </row>
    <row r="17" spans="1:8" ht="15" customHeight="1">
      <c r="A17" s="237" t="s">
        <v>391</v>
      </c>
      <c r="B17" s="238" t="s">
        <v>5</v>
      </c>
      <c r="C17" s="235"/>
      <c r="D17" s="303">
        <f>SUM(D13+D14+D15+D16)</f>
        <v>6386854.47</v>
      </c>
      <c r="E17" s="303">
        <f>SUM(E13+E14+E15+E16)</f>
        <v>6386854.47</v>
      </c>
      <c r="F17" s="303">
        <f>SUM(F13+F14+F15+F16)</f>
        <v>0</v>
      </c>
      <c r="G17" s="303">
        <f>SUM(G13+G14+G15+G16)</f>
        <v>6104527.91</v>
      </c>
      <c r="H17" s="303">
        <f>SUM(H13+H14+H15+H16)</f>
        <v>6104527.91</v>
      </c>
    </row>
    <row r="18" ht="6.75" customHeight="1"/>
    <row r="19" spans="3:5" ht="11.25" customHeight="1">
      <c r="C19" s="240"/>
      <c r="D19" s="240"/>
      <c r="E19" s="240"/>
    </row>
  </sheetData>
  <sheetProtection/>
  <mergeCells count="7">
    <mergeCell ref="A5:H5"/>
    <mergeCell ref="A6:H6"/>
    <mergeCell ref="A8:H8"/>
    <mergeCell ref="A10:A11"/>
    <mergeCell ref="B10:B11"/>
    <mergeCell ref="C10:E10"/>
    <mergeCell ref="F10:H10"/>
  </mergeCells>
  <printOptions/>
  <pageMargins left="0.75" right="0.75" top="1" bottom="1"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zoomScalePageLayoutView="0" workbookViewId="0" topLeftCell="A4">
      <selection activeCell="O21" sqref="O21"/>
    </sheetView>
  </sheetViews>
  <sheetFormatPr defaultColWidth="9.140625" defaultRowHeight="12.75"/>
  <cols>
    <col min="1" max="1" width="5.57421875" style="0" customWidth="1"/>
    <col min="2" max="2" width="1.1484375" style="0" customWidth="1"/>
    <col min="3" max="3" width="0.9921875" style="0" customWidth="1"/>
    <col min="4" max="4" width="42.57421875" style="0" customWidth="1"/>
    <col min="5" max="5" width="8.7109375" style="0" bestFit="1" customWidth="1"/>
    <col min="6" max="6" width="6.7109375" style="0" bestFit="1" customWidth="1"/>
    <col min="7" max="7" width="11.57421875" style="0" customWidth="1"/>
    <col min="8" max="8" width="10.28125" style="0" customWidth="1"/>
    <col min="9" max="9" width="8.140625" style="0" bestFit="1" customWidth="1"/>
    <col min="10" max="10" width="11.140625" style="0" customWidth="1"/>
    <col min="11" max="11" width="8.57421875" style="0" bestFit="1" customWidth="1"/>
    <col min="12" max="12" width="11.140625" style="0" customWidth="1"/>
    <col min="13" max="13" width="17.140625" style="0" customWidth="1"/>
    <col min="14" max="14" width="10.7109375" style="0" customWidth="1"/>
    <col min="15" max="15" width="13.00390625" style="0" customWidth="1"/>
  </cols>
  <sheetData>
    <row r="1" spans="1:16" ht="4.5" customHeight="1">
      <c r="A1" s="249"/>
      <c r="B1" s="249"/>
      <c r="C1" s="249"/>
      <c r="D1" s="249"/>
      <c r="E1" s="249"/>
      <c r="F1" s="249"/>
      <c r="G1" s="249"/>
      <c r="H1" s="249"/>
      <c r="I1" s="249"/>
      <c r="J1" s="249"/>
      <c r="K1" s="249"/>
      <c r="L1" s="249"/>
      <c r="M1" s="250"/>
      <c r="N1" s="250"/>
      <c r="O1" s="250"/>
      <c r="P1" s="251"/>
    </row>
    <row r="2" spans="1:16" ht="11.25" customHeight="1">
      <c r="A2" s="249"/>
      <c r="B2" s="249"/>
      <c r="C2" s="249"/>
      <c r="D2" s="249"/>
      <c r="E2" s="249"/>
      <c r="F2" s="249"/>
      <c r="G2" s="249"/>
      <c r="H2" s="249"/>
      <c r="I2" s="249"/>
      <c r="J2" s="249"/>
      <c r="K2" s="249"/>
      <c r="L2" s="249"/>
      <c r="M2" s="107"/>
      <c r="N2" s="252" t="s">
        <v>139</v>
      </c>
      <c r="O2" s="252"/>
      <c r="P2" s="251"/>
    </row>
    <row r="3" spans="1:16" ht="12.75">
      <c r="A3" s="249"/>
      <c r="B3" s="249"/>
      <c r="C3" s="249"/>
      <c r="D3" s="249"/>
      <c r="E3" s="249"/>
      <c r="F3" s="249"/>
      <c r="G3" s="249"/>
      <c r="H3" s="249"/>
      <c r="I3" s="249"/>
      <c r="J3" s="249"/>
      <c r="K3" s="249"/>
      <c r="L3" s="249"/>
      <c r="N3" s="252" t="s">
        <v>140</v>
      </c>
      <c r="O3" s="252"/>
      <c r="P3" s="251"/>
    </row>
    <row r="4" spans="1:15" ht="6" customHeight="1">
      <c r="A4" s="249"/>
      <c r="B4" s="249"/>
      <c r="C4" s="249"/>
      <c r="D4" s="249"/>
      <c r="E4" s="249"/>
      <c r="F4" s="249"/>
      <c r="G4" s="249"/>
      <c r="H4" s="249"/>
      <c r="I4" s="249"/>
      <c r="J4" s="249"/>
      <c r="K4" s="249"/>
      <c r="L4" s="249"/>
      <c r="M4" s="249"/>
      <c r="N4" s="249"/>
      <c r="O4" s="249"/>
    </row>
    <row r="5" spans="1:15" ht="12.75">
      <c r="A5" s="457" t="s">
        <v>141</v>
      </c>
      <c r="B5" s="457"/>
      <c r="C5" s="457"/>
      <c r="D5" s="457"/>
      <c r="E5" s="457"/>
      <c r="F5" s="457"/>
      <c r="G5" s="457"/>
      <c r="H5" s="457"/>
      <c r="I5" s="457"/>
      <c r="J5" s="457"/>
      <c r="K5" s="457"/>
      <c r="L5" s="457"/>
      <c r="M5" s="457"/>
      <c r="N5" s="457"/>
      <c r="O5" s="457"/>
    </row>
    <row r="6" spans="1:15" ht="9" customHeight="1">
      <c r="A6" s="107"/>
      <c r="B6" s="107"/>
      <c r="C6" s="107"/>
      <c r="D6" s="107"/>
      <c r="E6" s="107"/>
      <c r="F6" s="107"/>
      <c r="G6" s="107"/>
      <c r="H6" s="107"/>
      <c r="I6" s="107"/>
      <c r="J6" s="107"/>
      <c r="K6" s="107"/>
      <c r="L6" s="107"/>
      <c r="M6" s="107"/>
      <c r="N6" s="107"/>
      <c r="O6" s="107"/>
    </row>
    <row r="7" spans="1:15" ht="12.75">
      <c r="A7" s="458" t="s">
        <v>0</v>
      </c>
      <c r="B7" s="458"/>
      <c r="C7" s="458"/>
      <c r="D7" s="458"/>
      <c r="E7" s="458"/>
      <c r="F7" s="458"/>
      <c r="G7" s="458"/>
      <c r="H7" s="458"/>
      <c r="I7" s="458"/>
      <c r="J7" s="458"/>
      <c r="K7" s="458"/>
      <c r="L7" s="458"/>
      <c r="M7" s="458"/>
      <c r="N7" s="458"/>
      <c r="O7" s="458"/>
    </row>
    <row r="8" spans="1:15" ht="12.75">
      <c r="A8" s="253"/>
      <c r="B8" s="253"/>
      <c r="C8" s="253"/>
      <c r="D8" s="253"/>
      <c r="E8" s="253"/>
      <c r="F8" s="253"/>
      <c r="G8" s="253"/>
      <c r="H8" s="253"/>
      <c r="I8" s="253"/>
      <c r="J8" s="253"/>
      <c r="K8" s="253"/>
      <c r="L8" s="253"/>
      <c r="M8" s="253"/>
      <c r="N8" s="253"/>
      <c r="O8" s="253"/>
    </row>
    <row r="9" spans="1:15" ht="12.75">
      <c r="A9" s="460" t="s">
        <v>142</v>
      </c>
      <c r="B9" s="461" t="s">
        <v>143</v>
      </c>
      <c r="C9" s="462"/>
      <c r="D9" s="463"/>
      <c r="E9" s="459" t="s">
        <v>144</v>
      </c>
      <c r="F9" s="459"/>
      <c r="G9" s="459"/>
      <c r="H9" s="459"/>
      <c r="I9" s="459"/>
      <c r="J9" s="459"/>
      <c r="K9" s="459"/>
      <c r="L9" s="459"/>
      <c r="M9" s="459"/>
      <c r="N9" s="459"/>
      <c r="O9" s="352" t="s">
        <v>145</v>
      </c>
    </row>
    <row r="10" spans="1:15" ht="51.75" customHeight="1">
      <c r="A10" s="460"/>
      <c r="B10" s="464"/>
      <c r="C10" s="465"/>
      <c r="D10" s="466"/>
      <c r="E10" s="254" t="s">
        <v>146</v>
      </c>
      <c r="F10" s="147" t="s">
        <v>147</v>
      </c>
      <c r="G10" s="52" t="s">
        <v>148</v>
      </c>
      <c r="H10" s="147" t="s">
        <v>149</v>
      </c>
      <c r="I10" s="52" t="s">
        <v>150</v>
      </c>
      <c r="J10" s="52" t="s">
        <v>151</v>
      </c>
      <c r="K10" s="52" t="s">
        <v>152</v>
      </c>
      <c r="L10" s="52" t="s">
        <v>153</v>
      </c>
      <c r="M10" s="147" t="s">
        <v>154</v>
      </c>
      <c r="N10" s="52" t="s">
        <v>155</v>
      </c>
      <c r="O10" s="352"/>
    </row>
    <row r="11" spans="1:15" ht="12.75">
      <c r="A11" s="232">
        <v>1</v>
      </c>
      <c r="B11" s="446">
        <v>2</v>
      </c>
      <c r="C11" s="446"/>
      <c r="D11" s="447"/>
      <c r="E11" s="232">
        <v>3</v>
      </c>
      <c r="F11" s="232">
        <v>4</v>
      </c>
      <c r="G11" s="232">
        <v>5</v>
      </c>
      <c r="H11" s="232">
        <v>6</v>
      </c>
      <c r="I11" s="232">
        <v>7</v>
      </c>
      <c r="J11" s="232">
        <v>8</v>
      </c>
      <c r="K11" s="232">
        <v>9</v>
      </c>
      <c r="L11" s="232">
        <v>10</v>
      </c>
      <c r="M11" s="232">
        <v>11</v>
      </c>
      <c r="N11" s="232">
        <v>12</v>
      </c>
      <c r="O11" s="232">
        <v>13</v>
      </c>
    </row>
    <row r="12" spans="1:15" ht="12.75">
      <c r="A12" s="255" t="s">
        <v>380</v>
      </c>
      <c r="B12" s="256" t="s">
        <v>566</v>
      </c>
      <c r="C12" s="257"/>
      <c r="D12" s="257"/>
      <c r="E12" s="233"/>
      <c r="F12" s="233"/>
      <c r="G12" s="233"/>
      <c r="H12" s="233"/>
      <c r="I12" s="233"/>
      <c r="J12" s="233"/>
      <c r="K12" s="233"/>
      <c r="L12" s="233"/>
      <c r="M12" s="233">
        <f>SUM(M13+M14+M15+M16+M17+M18+M19+M20+M21+M22+M23+M24+M25+M26)</f>
        <v>3589535.44</v>
      </c>
      <c r="N12" s="233"/>
      <c r="O12" s="233">
        <f>SUM(O13+O14+O15+O16+O17+O18+O19+O20+O21+O22+O23+O24+O25+O26)</f>
        <v>3589535.44</v>
      </c>
    </row>
    <row r="13" spans="1:15" ht="14.25" customHeight="1">
      <c r="A13" s="134" t="s">
        <v>188</v>
      </c>
      <c r="B13" s="161"/>
      <c r="C13" s="258" t="s">
        <v>179</v>
      </c>
      <c r="D13" s="259"/>
      <c r="E13" s="233"/>
      <c r="F13" s="233"/>
      <c r="G13" s="233"/>
      <c r="H13" s="233"/>
      <c r="I13" s="233"/>
      <c r="J13" s="233"/>
      <c r="K13" s="233"/>
      <c r="L13" s="233"/>
      <c r="M13" s="233">
        <v>2809960.88</v>
      </c>
      <c r="N13" s="233"/>
      <c r="O13" s="233">
        <v>2809960.88</v>
      </c>
    </row>
    <row r="14" spans="1:15" ht="12.75">
      <c r="A14" s="260" t="s">
        <v>189</v>
      </c>
      <c r="B14" s="261"/>
      <c r="C14" s="262" t="s">
        <v>579</v>
      </c>
      <c r="D14" s="263"/>
      <c r="E14" s="233"/>
      <c r="F14" s="233"/>
      <c r="G14" s="233"/>
      <c r="H14" s="233"/>
      <c r="I14" s="233"/>
      <c r="J14" s="233"/>
      <c r="K14" s="233"/>
      <c r="L14" s="233"/>
      <c r="M14" s="233">
        <v>304765.56</v>
      </c>
      <c r="N14" s="233"/>
      <c r="O14" s="233">
        <v>304765.56</v>
      </c>
    </row>
    <row r="15" spans="1:15" ht="12.75">
      <c r="A15" s="264" t="s">
        <v>11</v>
      </c>
      <c r="B15" s="265"/>
      <c r="C15" s="266" t="s">
        <v>180</v>
      </c>
      <c r="D15" s="259"/>
      <c r="E15" s="233"/>
      <c r="F15" s="233"/>
      <c r="G15" s="233"/>
      <c r="H15" s="233"/>
      <c r="I15" s="233"/>
      <c r="J15" s="233"/>
      <c r="K15" s="233"/>
      <c r="L15" s="233"/>
      <c r="M15" s="233">
        <v>327846.67</v>
      </c>
      <c r="N15" s="233"/>
      <c r="O15" s="233">
        <v>327846.67</v>
      </c>
    </row>
    <row r="16" spans="1:15" ht="12.75">
      <c r="A16" s="267" t="s">
        <v>266</v>
      </c>
      <c r="B16" s="265"/>
      <c r="C16" s="266" t="s">
        <v>580</v>
      </c>
      <c r="D16" s="268"/>
      <c r="E16" s="233"/>
      <c r="F16" s="233"/>
      <c r="G16" s="233"/>
      <c r="H16" s="233"/>
      <c r="I16" s="233"/>
      <c r="J16" s="233"/>
      <c r="K16" s="233"/>
      <c r="L16" s="233"/>
      <c r="M16" s="233">
        <v>1501.53</v>
      </c>
      <c r="N16" s="233"/>
      <c r="O16" s="233">
        <v>1501.53</v>
      </c>
    </row>
    <row r="17" spans="1:15" ht="12.75">
      <c r="A17" s="267" t="s">
        <v>268</v>
      </c>
      <c r="B17" s="265"/>
      <c r="C17" s="266" t="s">
        <v>581</v>
      </c>
      <c r="D17" s="268"/>
      <c r="E17" s="233"/>
      <c r="F17" s="233"/>
      <c r="G17" s="233"/>
      <c r="H17" s="233"/>
      <c r="I17" s="233"/>
      <c r="J17" s="233"/>
      <c r="K17" s="233"/>
      <c r="L17" s="233"/>
      <c r="M17" s="233">
        <v>2515.96</v>
      </c>
      <c r="N17" s="233"/>
      <c r="O17" s="233">
        <v>2515.96</v>
      </c>
    </row>
    <row r="18" spans="1:15" ht="12.75">
      <c r="A18" s="267" t="s">
        <v>269</v>
      </c>
      <c r="B18" s="265"/>
      <c r="C18" s="266" t="s">
        <v>1</v>
      </c>
      <c r="D18" s="268"/>
      <c r="E18" s="233"/>
      <c r="F18" s="233"/>
      <c r="G18" s="233"/>
      <c r="H18" s="233"/>
      <c r="I18" s="233"/>
      <c r="J18" s="233"/>
      <c r="K18" s="233"/>
      <c r="L18" s="233"/>
      <c r="M18" s="304">
        <v>2758</v>
      </c>
      <c r="N18" s="233"/>
      <c r="O18" s="304">
        <v>2758</v>
      </c>
    </row>
    <row r="19" spans="1:15" ht="12.75">
      <c r="A19" s="267" t="s">
        <v>293</v>
      </c>
      <c r="B19" s="265"/>
      <c r="C19" s="266" t="s">
        <v>156</v>
      </c>
      <c r="D19" s="268"/>
      <c r="E19" s="233"/>
      <c r="F19" s="233"/>
      <c r="G19" s="233"/>
      <c r="H19" s="233"/>
      <c r="I19" s="233"/>
      <c r="J19" s="233"/>
      <c r="K19" s="233"/>
      <c r="L19" s="233"/>
      <c r="M19" s="304">
        <v>14000</v>
      </c>
      <c r="N19" s="233"/>
      <c r="O19" s="304">
        <v>14000</v>
      </c>
    </row>
    <row r="20" spans="1:15" ht="12.75">
      <c r="A20" s="267" t="s">
        <v>295</v>
      </c>
      <c r="B20" s="265"/>
      <c r="C20" s="266" t="s">
        <v>157</v>
      </c>
      <c r="D20" s="269"/>
      <c r="E20" s="233"/>
      <c r="F20" s="233"/>
      <c r="G20" s="233"/>
      <c r="H20" s="233"/>
      <c r="I20" s="233"/>
      <c r="J20" s="233"/>
      <c r="K20" s="233"/>
      <c r="L20" s="233"/>
      <c r="M20" s="233"/>
      <c r="N20" s="233"/>
      <c r="O20" s="233"/>
    </row>
    <row r="21" spans="1:15" ht="12.75">
      <c r="A21" s="270" t="s">
        <v>158</v>
      </c>
      <c r="B21" s="265"/>
      <c r="C21" s="452" t="s">
        <v>211</v>
      </c>
      <c r="D21" s="453"/>
      <c r="E21" s="233"/>
      <c r="F21" s="233"/>
      <c r="G21" s="233"/>
      <c r="H21" s="233"/>
      <c r="I21" s="233"/>
      <c r="J21" s="233"/>
      <c r="K21" s="233"/>
      <c r="L21" s="233"/>
      <c r="M21" s="233">
        <v>64623.35</v>
      </c>
      <c r="N21" s="233"/>
      <c r="O21" s="233">
        <v>64623.35</v>
      </c>
    </row>
    <row r="22" spans="1:15" ht="12.75">
      <c r="A22" s="260" t="s">
        <v>159</v>
      </c>
      <c r="B22" s="265"/>
      <c r="C22" s="266" t="s">
        <v>7</v>
      </c>
      <c r="D22" s="271"/>
      <c r="E22" s="233"/>
      <c r="F22" s="233"/>
      <c r="G22" s="233"/>
      <c r="H22" s="233"/>
      <c r="I22" s="233"/>
      <c r="J22" s="233"/>
      <c r="K22" s="233"/>
      <c r="L22" s="233"/>
      <c r="M22" s="233">
        <v>45096.25</v>
      </c>
      <c r="N22" s="233"/>
      <c r="O22" s="233">
        <v>45096.25</v>
      </c>
    </row>
    <row r="23" spans="1:15" ht="12.75">
      <c r="A23" s="267" t="s">
        <v>160</v>
      </c>
      <c r="B23" s="265"/>
      <c r="C23" s="266" t="s">
        <v>185</v>
      </c>
      <c r="D23" s="271"/>
      <c r="E23" s="233"/>
      <c r="F23" s="233"/>
      <c r="G23" s="233"/>
      <c r="H23" s="233"/>
      <c r="I23" s="233"/>
      <c r="J23" s="233"/>
      <c r="K23" s="233"/>
      <c r="L23" s="233"/>
      <c r="M23" s="233"/>
      <c r="N23" s="233"/>
      <c r="O23" s="233"/>
    </row>
    <row r="24" spans="1:15" ht="12.75">
      <c r="A24" s="267" t="s">
        <v>161</v>
      </c>
      <c r="B24" s="265"/>
      <c r="C24" s="266" t="s">
        <v>162</v>
      </c>
      <c r="D24" s="271"/>
      <c r="E24" s="233"/>
      <c r="F24" s="233"/>
      <c r="G24" s="233"/>
      <c r="H24" s="233"/>
      <c r="I24" s="233"/>
      <c r="J24" s="233"/>
      <c r="K24" s="233"/>
      <c r="L24" s="233"/>
      <c r="M24" s="233"/>
      <c r="N24" s="233"/>
      <c r="O24" s="233"/>
    </row>
    <row r="25" spans="1:15" ht="12.75">
      <c r="A25" s="267" t="s">
        <v>163</v>
      </c>
      <c r="B25" s="265"/>
      <c r="C25" s="266" t="s">
        <v>164</v>
      </c>
      <c r="D25" s="271"/>
      <c r="E25" s="233"/>
      <c r="F25" s="233"/>
      <c r="G25" s="233"/>
      <c r="H25" s="233"/>
      <c r="I25" s="233"/>
      <c r="J25" s="233"/>
      <c r="K25" s="233"/>
      <c r="L25" s="233"/>
      <c r="M25" s="233">
        <v>16467.24</v>
      </c>
      <c r="N25" s="233"/>
      <c r="O25" s="233">
        <v>16467.24</v>
      </c>
    </row>
    <row r="26" spans="1:15" ht="12.75">
      <c r="A26" s="267" t="s">
        <v>165</v>
      </c>
      <c r="B26" s="265"/>
      <c r="C26" s="266" t="s">
        <v>2</v>
      </c>
      <c r="D26" s="271"/>
      <c r="E26" s="233"/>
      <c r="F26" s="233"/>
      <c r="G26" s="233"/>
      <c r="H26" s="233"/>
      <c r="I26" s="233"/>
      <c r="J26" s="233"/>
      <c r="K26" s="233"/>
      <c r="L26" s="233"/>
      <c r="M26" s="233"/>
      <c r="N26" s="233"/>
      <c r="O26" s="233"/>
    </row>
    <row r="27" spans="1:15" ht="28.5" customHeight="1">
      <c r="A27" s="272" t="s">
        <v>383</v>
      </c>
      <c r="B27" s="449" t="s">
        <v>567</v>
      </c>
      <c r="C27" s="450"/>
      <c r="D27" s="451"/>
      <c r="E27" s="233"/>
      <c r="F27" s="233"/>
      <c r="G27" s="233"/>
      <c r="H27" s="233"/>
      <c r="I27" s="233"/>
      <c r="J27" s="233"/>
      <c r="K27" s="233"/>
      <c r="L27" s="233"/>
      <c r="M27" s="233"/>
      <c r="N27" s="233"/>
      <c r="O27" s="233"/>
    </row>
    <row r="28" spans="1:15" ht="12.75">
      <c r="A28" s="255" t="s">
        <v>386</v>
      </c>
      <c r="B28" s="454" t="s">
        <v>6</v>
      </c>
      <c r="C28" s="455"/>
      <c r="D28" s="456"/>
      <c r="E28" s="233"/>
      <c r="F28" s="233"/>
      <c r="G28" s="233"/>
      <c r="H28" s="233"/>
      <c r="I28" s="233"/>
      <c r="J28" s="233"/>
      <c r="K28" s="233"/>
      <c r="L28" s="233"/>
      <c r="M28" s="233">
        <v>3282546.53</v>
      </c>
      <c r="N28" s="233"/>
      <c r="O28" s="233">
        <v>3282546.53</v>
      </c>
    </row>
    <row r="29" spans="1:15" ht="12.75">
      <c r="A29" s="273" t="s">
        <v>192</v>
      </c>
      <c r="B29" s="274"/>
      <c r="C29" s="275" t="s">
        <v>166</v>
      </c>
      <c r="D29" s="186"/>
      <c r="E29" s="233"/>
      <c r="F29" s="233"/>
      <c r="G29" s="233"/>
      <c r="H29" s="233"/>
      <c r="I29" s="233"/>
      <c r="J29" s="233"/>
      <c r="K29" s="233"/>
      <c r="L29" s="233"/>
      <c r="M29" s="233">
        <f>SUM(M30+M31+M32+M33+M34+M35+M36+M37+M38+M39+M40+M41+M42)</f>
        <v>3282546.53</v>
      </c>
      <c r="N29" s="233"/>
      <c r="O29" s="233">
        <f>SUM(O30+O31+O32+O33+O34+O35+O36+O37+O38+O39+O40+O41+O42)</f>
        <v>3282546.53</v>
      </c>
    </row>
    <row r="30" spans="1:15" ht="12.75">
      <c r="A30" s="276" t="s">
        <v>167</v>
      </c>
      <c r="B30" s="161"/>
      <c r="C30" s="162"/>
      <c r="D30" s="277" t="s">
        <v>179</v>
      </c>
      <c r="E30" s="233"/>
      <c r="F30" s="233"/>
      <c r="G30" s="233"/>
      <c r="H30" s="233"/>
      <c r="I30" s="233"/>
      <c r="J30" s="233"/>
      <c r="K30" s="233"/>
      <c r="L30" s="233"/>
      <c r="M30" s="233">
        <v>2776270.61</v>
      </c>
      <c r="N30" s="233"/>
      <c r="O30" s="233">
        <v>2776270.61</v>
      </c>
    </row>
    <row r="31" spans="1:15" ht="12.75">
      <c r="A31" s="278" t="s">
        <v>168</v>
      </c>
      <c r="B31" s="265"/>
      <c r="C31" s="279"/>
      <c r="D31" s="277" t="s">
        <v>180</v>
      </c>
      <c r="E31" s="233"/>
      <c r="F31" s="233"/>
      <c r="G31" s="233"/>
      <c r="H31" s="233"/>
      <c r="I31" s="233"/>
      <c r="J31" s="233"/>
      <c r="K31" s="233"/>
      <c r="L31" s="233"/>
      <c r="M31" s="233">
        <v>355616.42</v>
      </c>
      <c r="N31" s="233"/>
      <c r="O31" s="233">
        <v>355616.42</v>
      </c>
    </row>
    <row r="32" spans="1:15" ht="12.75">
      <c r="A32" s="278" t="s">
        <v>169</v>
      </c>
      <c r="B32" s="265"/>
      <c r="C32" s="279"/>
      <c r="D32" s="277" t="s">
        <v>181</v>
      </c>
      <c r="E32" s="233"/>
      <c r="F32" s="233"/>
      <c r="G32" s="233"/>
      <c r="H32" s="233"/>
      <c r="I32" s="233"/>
      <c r="J32" s="233"/>
      <c r="K32" s="233"/>
      <c r="L32" s="233"/>
      <c r="M32" s="233">
        <v>1501.53</v>
      </c>
      <c r="N32" s="233"/>
      <c r="O32" s="233">
        <v>1501.53</v>
      </c>
    </row>
    <row r="33" spans="1:15" ht="12.75">
      <c r="A33" s="278" t="s">
        <v>170</v>
      </c>
      <c r="B33" s="265"/>
      <c r="C33" s="279"/>
      <c r="D33" s="277" t="s">
        <v>182</v>
      </c>
      <c r="E33" s="233"/>
      <c r="F33" s="233"/>
      <c r="G33" s="233"/>
      <c r="H33" s="233"/>
      <c r="I33" s="233"/>
      <c r="J33" s="233"/>
      <c r="K33" s="233"/>
      <c r="L33" s="233"/>
      <c r="M33" s="304">
        <v>2500</v>
      </c>
      <c r="N33" s="233"/>
      <c r="O33" s="304">
        <v>2500</v>
      </c>
    </row>
    <row r="34" spans="1:15" ht="12.75">
      <c r="A34" s="278" t="s">
        <v>171</v>
      </c>
      <c r="B34" s="265"/>
      <c r="C34" s="279"/>
      <c r="D34" s="277" t="s">
        <v>183</v>
      </c>
      <c r="E34" s="233"/>
      <c r="F34" s="233"/>
      <c r="G34" s="233"/>
      <c r="H34" s="233"/>
      <c r="I34" s="233"/>
      <c r="J34" s="233"/>
      <c r="K34" s="233"/>
      <c r="L34" s="233"/>
      <c r="M34" s="233">
        <v>2758.47</v>
      </c>
      <c r="N34" s="233"/>
      <c r="O34" s="233">
        <v>2758.47</v>
      </c>
    </row>
    <row r="35" spans="1:15" ht="12.75">
      <c r="A35" s="278" t="s">
        <v>172</v>
      </c>
      <c r="B35" s="265"/>
      <c r="C35" s="279"/>
      <c r="D35" s="277" t="s">
        <v>156</v>
      </c>
      <c r="E35" s="233"/>
      <c r="F35" s="233"/>
      <c r="G35" s="233"/>
      <c r="H35" s="233"/>
      <c r="I35" s="233"/>
      <c r="J35" s="233"/>
      <c r="K35" s="233"/>
      <c r="L35" s="233"/>
      <c r="M35" s="304">
        <v>14000</v>
      </c>
      <c r="N35" s="233"/>
      <c r="O35" s="304">
        <v>14000</v>
      </c>
    </row>
    <row r="36" spans="1:15" ht="12.75">
      <c r="A36" s="278" t="s">
        <v>173</v>
      </c>
      <c r="B36" s="265"/>
      <c r="C36" s="279"/>
      <c r="D36" s="277" t="s">
        <v>184</v>
      </c>
      <c r="E36" s="233"/>
      <c r="F36" s="233"/>
      <c r="G36" s="233"/>
      <c r="H36" s="233"/>
      <c r="I36" s="233"/>
      <c r="J36" s="233"/>
      <c r="K36" s="233"/>
      <c r="L36" s="233"/>
      <c r="M36" s="233">
        <v>60859.16</v>
      </c>
      <c r="N36" s="233"/>
      <c r="O36" s="233">
        <v>60859.16</v>
      </c>
    </row>
    <row r="37" spans="1:15" ht="12.75">
      <c r="A37" s="278" t="s">
        <v>174</v>
      </c>
      <c r="B37" s="265"/>
      <c r="C37" s="279"/>
      <c r="D37" s="277" t="s">
        <v>7</v>
      </c>
      <c r="E37" s="233"/>
      <c r="F37" s="233"/>
      <c r="G37" s="233"/>
      <c r="H37" s="233"/>
      <c r="I37" s="233"/>
      <c r="J37" s="233"/>
      <c r="K37" s="233"/>
      <c r="L37" s="233"/>
      <c r="M37" s="304">
        <v>48000</v>
      </c>
      <c r="N37" s="233"/>
      <c r="O37" s="304">
        <v>48000</v>
      </c>
    </row>
    <row r="38" spans="1:15" ht="12.75">
      <c r="A38" s="278" t="s">
        <v>175</v>
      </c>
      <c r="B38" s="265"/>
      <c r="C38" s="279"/>
      <c r="D38" s="277" t="s">
        <v>185</v>
      </c>
      <c r="E38" s="233"/>
      <c r="F38" s="233"/>
      <c r="G38" s="233"/>
      <c r="H38" s="233"/>
      <c r="I38" s="233"/>
      <c r="J38" s="233"/>
      <c r="K38" s="233"/>
      <c r="L38" s="233"/>
      <c r="M38" s="233"/>
      <c r="N38" s="233"/>
      <c r="O38" s="233"/>
    </row>
    <row r="39" spans="1:15" ht="12.75">
      <c r="A39" s="280" t="s">
        <v>176</v>
      </c>
      <c r="B39" s="265"/>
      <c r="C39" s="279"/>
      <c r="D39" s="277" t="s">
        <v>8</v>
      </c>
      <c r="E39" s="233"/>
      <c r="F39" s="233"/>
      <c r="G39" s="233"/>
      <c r="H39" s="233"/>
      <c r="I39" s="233"/>
      <c r="J39" s="233"/>
      <c r="K39" s="233"/>
      <c r="L39" s="233"/>
      <c r="M39" s="233">
        <v>21040.34</v>
      </c>
      <c r="N39" s="233"/>
      <c r="O39" s="233">
        <v>21040.34</v>
      </c>
    </row>
    <row r="40" spans="1:15" ht="12.75">
      <c r="A40" s="260" t="s">
        <v>177</v>
      </c>
      <c r="B40" s="265"/>
      <c r="C40" s="279"/>
      <c r="D40" s="277" t="s">
        <v>9</v>
      </c>
      <c r="E40" s="233"/>
      <c r="F40" s="233"/>
      <c r="G40" s="233"/>
      <c r="H40" s="233"/>
      <c r="I40" s="233"/>
      <c r="J40" s="233"/>
      <c r="K40" s="233"/>
      <c r="L40" s="233"/>
      <c r="M40" s="233"/>
      <c r="N40" s="233"/>
      <c r="O40" s="233"/>
    </row>
    <row r="41" spans="1:15" ht="12.75">
      <c r="A41" s="260" t="s">
        <v>178</v>
      </c>
      <c r="B41" s="265"/>
      <c r="C41" s="279"/>
      <c r="D41" s="277" t="s">
        <v>10</v>
      </c>
      <c r="E41" s="233"/>
      <c r="F41" s="233"/>
      <c r="G41" s="233"/>
      <c r="H41" s="233"/>
      <c r="I41" s="233"/>
      <c r="J41" s="233"/>
      <c r="K41" s="233"/>
      <c r="L41" s="233"/>
      <c r="M41" s="233"/>
      <c r="N41" s="233"/>
      <c r="O41" s="233"/>
    </row>
    <row r="42" spans="1:15" ht="12.75">
      <c r="A42" s="448" t="s">
        <v>196</v>
      </c>
      <c r="B42" s="448"/>
      <c r="C42" s="448"/>
      <c r="D42" s="448"/>
      <c r="E42" s="448"/>
      <c r="F42" s="448"/>
      <c r="G42" s="448"/>
      <c r="H42" s="448"/>
      <c r="I42" s="448"/>
      <c r="J42" s="448"/>
      <c r="K42" s="448"/>
      <c r="L42" s="448"/>
      <c r="M42" s="448"/>
      <c r="N42" s="448"/>
      <c r="O42" s="448"/>
    </row>
  </sheetData>
  <sheetProtection/>
  <mergeCells count="11">
    <mergeCell ref="A5:O5"/>
    <mergeCell ref="A7:O7"/>
    <mergeCell ref="O9:O10"/>
    <mergeCell ref="E9:N9"/>
    <mergeCell ref="A9:A10"/>
    <mergeCell ref="B9:D10"/>
    <mergeCell ref="B11:D11"/>
    <mergeCell ref="A42:O42"/>
    <mergeCell ref="B27:D27"/>
    <mergeCell ref="C21:D21"/>
    <mergeCell ref="B28:D28"/>
  </mergeCells>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showGridLines="0" view="pageBreakPreview" zoomScaleSheetLayoutView="100" zoomScalePageLayoutView="0" workbookViewId="0" topLeftCell="A1">
      <selection activeCell="O28" sqref="O28"/>
    </sheetView>
  </sheetViews>
  <sheetFormatPr defaultColWidth="9.140625" defaultRowHeight="12.75"/>
  <cols>
    <col min="1" max="1" width="5.57421875" style="39" customWidth="1"/>
    <col min="2" max="2" width="1.8515625" style="39" customWidth="1"/>
    <col min="3" max="3" width="57.28125" style="39" customWidth="1"/>
    <col min="4" max="5" width="12.28125" style="39" customWidth="1"/>
    <col min="6" max="16384" width="9.140625" style="39" customWidth="1"/>
  </cols>
  <sheetData>
    <row r="1" spans="3:5" ht="12.75">
      <c r="C1" s="46"/>
      <c r="D1" s="46"/>
      <c r="E1" s="46"/>
    </row>
    <row r="2" spans="1:5" ht="12.75">
      <c r="A2" s="47"/>
      <c r="B2" s="47"/>
      <c r="C2" s="48" t="s">
        <v>259</v>
      </c>
      <c r="D2" s="77"/>
      <c r="E2" s="77"/>
    </row>
    <row r="3" spans="1:3" ht="12.75">
      <c r="A3" s="47"/>
      <c r="B3" s="47"/>
      <c r="C3" s="38" t="s">
        <v>260</v>
      </c>
    </row>
    <row r="4" spans="1:5" ht="12.75">
      <c r="A4" s="47"/>
      <c r="B4" s="47"/>
      <c r="C4" s="47"/>
      <c r="D4" s="47"/>
      <c r="E4" s="47"/>
    </row>
    <row r="5" spans="1:5" ht="45" customHeight="1">
      <c r="A5" s="338" t="s">
        <v>280</v>
      </c>
      <c r="B5" s="338"/>
      <c r="C5" s="338"/>
      <c r="D5" s="338"/>
      <c r="E5" s="338"/>
    </row>
    <row r="6" spans="1:5" ht="12.75" customHeight="1">
      <c r="A6" s="51"/>
      <c r="B6" s="51"/>
      <c r="C6" s="51"/>
      <c r="D6" s="51"/>
      <c r="E6" s="51"/>
    </row>
    <row r="7" spans="1:5" ht="15" customHeight="1">
      <c r="A7" s="338" t="s">
        <v>261</v>
      </c>
      <c r="B7" s="338"/>
      <c r="C7" s="338"/>
      <c r="D7" s="338"/>
      <c r="E7" s="338"/>
    </row>
    <row r="8" spans="1:5" ht="15">
      <c r="A8" s="62"/>
      <c r="B8" s="62"/>
      <c r="C8" s="62"/>
      <c r="D8" s="62"/>
      <c r="E8" s="62"/>
    </row>
    <row r="9" spans="1:5" ht="57.75" customHeight="1">
      <c r="A9" s="63" t="s">
        <v>376</v>
      </c>
      <c r="B9" s="324" t="s">
        <v>197</v>
      </c>
      <c r="C9" s="325"/>
      <c r="D9" s="63" t="s">
        <v>563</v>
      </c>
      <c r="E9" s="63" t="s">
        <v>564</v>
      </c>
    </row>
    <row r="10" spans="1:5" ht="15.75">
      <c r="A10" s="64">
        <v>1</v>
      </c>
      <c r="B10" s="326">
        <v>2</v>
      </c>
      <c r="C10" s="327"/>
      <c r="D10" s="64">
        <v>3</v>
      </c>
      <c r="E10" s="64">
        <v>4</v>
      </c>
    </row>
    <row r="11" spans="1:5" ht="15" customHeight="1">
      <c r="A11" s="63" t="s">
        <v>380</v>
      </c>
      <c r="B11" s="328" t="s">
        <v>262</v>
      </c>
      <c r="C11" s="329"/>
      <c r="D11" s="63"/>
      <c r="E11" s="71"/>
    </row>
    <row r="12" spans="1:5" ht="15" customHeight="1">
      <c r="A12" s="67" t="s">
        <v>188</v>
      </c>
      <c r="B12" s="70"/>
      <c r="C12" s="69" t="s">
        <v>263</v>
      </c>
      <c r="D12" s="67"/>
      <c r="E12" s="72"/>
    </row>
    <row r="13" spans="1:5" ht="15" customHeight="1">
      <c r="A13" s="67" t="s">
        <v>189</v>
      </c>
      <c r="B13" s="70"/>
      <c r="C13" s="69" t="s">
        <v>264</v>
      </c>
      <c r="D13" s="67"/>
      <c r="E13" s="72"/>
    </row>
    <row r="14" spans="1:5" ht="15" customHeight="1">
      <c r="A14" s="67" t="s">
        <v>11</v>
      </c>
      <c r="B14" s="78"/>
      <c r="C14" s="79" t="s">
        <v>265</v>
      </c>
      <c r="D14" s="67"/>
      <c r="E14" s="72"/>
    </row>
    <row r="15" spans="1:5" ht="15" customHeight="1">
      <c r="A15" s="65" t="s">
        <v>266</v>
      </c>
      <c r="B15" s="80"/>
      <c r="C15" s="69" t="s">
        <v>267</v>
      </c>
      <c r="D15" s="66"/>
      <c r="E15" s="72"/>
    </row>
    <row r="16" spans="1:5" ht="15" customHeight="1">
      <c r="A16" s="67" t="s">
        <v>268</v>
      </c>
      <c r="B16" s="81"/>
      <c r="C16" s="82" t="s">
        <v>281</v>
      </c>
      <c r="D16" s="67"/>
      <c r="E16" s="72"/>
    </row>
    <row r="17" spans="1:5" ht="15" customHeight="1">
      <c r="A17" s="67" t="s">
        <v>269</v>
      </c>
      <c r="B17" s="83"/>
      <c r="C17" s="69" t="s">
        <v>270</v>
      </c>
      <c r="D17" s="67"/>
      <c r="E17" s="72"/>
    </row>
    <row r="18" spans="1:5" ht="15" customHeight="1">
      <c r="A18" s="63" t="s">
        <v>383</v>
      </c>
      <c r="B18" s="74" t="s">
        <v>271</v>
      </c>
      <c r="C18" s="84"/>
      <c r="D18" s="63">
        <f>SUM(D19+D20+D21+D22)</f>
        <v>22.84</v>
      </c>
      <c r="E18" s="71"/>
    </row>
    <row r="19" spans="1:5" ht="15" customHeight="1">
      <c r="A19" s="67" t="s">
        <v>190</v>
      </c>
      <c r="B19" s="68"/>
      <c r="C19" s="73" t="s">
        <v>272</v>
      </c>
      <c r="D19" s="67"/>
      <c r="E19" s="72"/>
    </row>
    <row r="20" spans="1:5" ht="15" customHeight="1">
      <c r="A20" s="67" t="s">
        <v>191</v>
      </c>
      <c r="B20" s="68"/>
      <c r="C20" s="73" t="s">
        <v>273</v>
      </c>
      <c r="D20" s="67">
        <v>22.84</v>
      </c>
      <c r="E20" s="72"/>
    </row>
    <row r="21" spans="1:5" ht="15" customHeight="1">
      <c r="A21" s="67" t="s">
        <v>274</v>
      </c>
      <c r="B21" s="68"/>
      <c r="C21" s="73" t="s">
        <v>275</v>
      </c>
      <c r="D21" s="67"/>
      <c r="E21" s="72"/>
    </row>
    <row r="22" spans="1:5" ht="15" customHeight="1">
      <c r="A22" s="67" t="s">
        <v>276</v>
      </c>
      <c r="B22" s="85"/>
      <c r="C22" s="75" t="s">
        <v>277</v>
      </c>
      <c r="D22" s="67"/>
      <c r="E22" s="72"/>
    </row>
    <row r="23" spans="1:5" ht="15" customHeight="1">
      <c r="A23" s="63" t="s">
        <v>386</v>
      </c>
      <c r="B23" s="86" t="s">
        <v>278</v>
      </c>
      <c r="C23" s="87"/>
      <c r="D23" s="63">
        <f>SUM(D11-D18)</f>
        <v>-22.84</v>
      </c>
      <c r="E23" s="71"/>
    </row>
    <row r="24" spans="1:5" ht="15" customHeight="1">
      <c r="A24" s="88"/>
      <c r="B24" s="74"/>
      <c r="C24" s="89"/>
      <c r="D24" s="88"/>
      <c r="E24" s="90"/>
    </row>
    <row r="25" spans="1:5" ht="12.75" customHeight="1">
      <c r="A25" s="59" t="s">
        <v>279</v>
      </c>
      <c r="B25" s="60"/>
      <c r="C25" s="60"/>
      <c r="D25" s="58"/>
      <c r="E25" s="58"/>
    </row>
    <row r="26" spans="1:5" ht="12.75">
      <c r="A26" s="339" t="s">
        <v>196</v>
      </c>
      <c r="B26" s="339"/>
      <c r="C26" s="339"/>
      <c r="D26" s="339"/>
      <c r="E26" s="339"/>
    </row>
  </sheetData>
  <sheetProtection/>
  <mergeCells count="6">
    <mergeCell ref="A5:E5"/>
    <mergeCell ref="A7:E7"/>
    <mergeCell ref="A26:E26"/>
    <mergeCell ref="B9:C9"/>
    <mergeCell ref="B10:C10"/>
    <mergeCell ref="B11:C11"/>
  </mergeCells>
  <printOptions horizontalCentered="1"/>
  <pageMargins left="0.5511811023622047" right="0.5511811023622047" top="0.7874015748031497" bottom="0.787401574803149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showGridLines="0" view="pageBreakPreview" zoomScaleSheetLayoutView="100" zoomScalePageLayoutView="0" workbookViewId="0" topLeftCell="A1">
      <selection activeCell="D11" sqref="D11"/>
    </sheetView>
  </sheetViews>
  <sheetFormatPr defaultColWidth="9.140625" defaultRowHeight="12.75"/>
  <cols>
    <col min="1" max="1" width="5.57421875" style="76" customWidth="1"/>
    <col min="2" max="2" width="1.8515625" style="76" customWidth="1"/>
    <col min="3" max="3" width="64.140625" style="76" customWidth="1"/>
    <col min="4" max="5" width="15.7109375" style="76" customWidth="1"/>
    <col min="6" max="16384" width="9.140625" style="76" customWidth="1"/>
  </cols>
  <sheetData>
    <row r="1" spans="3:5" ht="12.75">
      <c r="C1" s="330"/>
      <c r="D1" s="330"/>
      <c r="E1" s="330"/>
    </row>
    <row r="2" spans="1:5" ht="14.25">
      <c r="A2" s="93"/>
      <c r="B2" s="93"/>
      <c r="C2" s="48" t="s">
        <v>282</v>
      </c>
      <c r="D2" s="91"/>
      <c r="E2" s="91"/>
    </row>
    <row r="3" spans="1:5" ht="14.25">
      <c r="A3" s="93"/>
      <c r="B3" s="94"/>
      <c r="C3" s="38" t="s">
        <v>283</v>
      </c>
      <c r="D3" s="29"/>
      <c r="E3" s="29"/>
    </row>
    <row r="4" spans="1:5" ht="14.25">
      <c r="A4" s="93"/>
      <c r="B4" s="93"/>
      <c r="C4" s="93"/>
      <c r="D4" s="93"/>
      <c r="E4" s="93"/>
    </row>
    <row r="5" spans="1:5" ht="33" customHeight="1">
      <c r="A5" s="321" t="s">
        <v>284</v>
      </c>
      <c r="B5" s="321"/>
      <c r="C5" s="321"/>
      <c r="D5" s="321"/>
      <c r="E5" s="321"/>
    </row>
    <row r="6" spans="1:5" ht="12.75" customHeight="1">
      <c r="A6" s="95"/>
      <c r="B6" s="95"/>
      <c r="C6" s="95"/>
      <c r="D6" s="95"/>
      <c r="E6" s="95"/>
    </row>
    <row r="7" spans="1:5" ht="14.25">
      <c r="A7" s="322" t="s">
        <v>285</v>
      </c>
      <c r="B7" s="322"/>
      <c r="C7" s="322"/>
      <c r="D7" s="322"/>
      <c r="E7" s="322"/>
    </row>
    <row r="8" spans="1:5" ht="14.25">
      <c r="A8" s="93"/>
      <c r="B8" s="93"/>
      <c r="C8" s="93"/>
      <c r="D8" s="93"/>
      <c r="E8" s="93"/>
    </row>
    <row r="9" spans="1:5" ht="74.25" customHeight="1">
      <c r="A9" s="96" t="s">
        <v>376</v>
      </c>
      <c r="B9" s="323" t="s">
        <v>197</v>
      </c>
      <c r="C9" s="314"/>
      <c r="D9" s="96" t="s">
        <v>542</v>
      </c>
      <c r="E9" s="96" t="s">
        <v>543</v>
      </c>
    </row>
    <row r="10" spans="1:5" ht="15">
      <c r="A10" s="97">
        <v>1</v>
      </c>
      <c r="B10" s="318">
        <v>2</v>
      </c>
      <c r="C10" s="319"/>
      <c r="D10" s="97">
        <v>3</v>
      </c>
      <c r="E10" s="99">
        <v>4</v>
      </c>
    </row>
    <row r="11" spans="1:5" ht="14.25">
      <c r="A11" s="96" t="s">
        <v>380</v>
      </c>
      <c r="B11" s="316" t="s">
        <v>286</v>
      </c>
      <c r="C11" s="317"/>
      <c r="D11" s="297">
        <v>199</v>
      </c>
      <c r="E11" s="297">
        <v>295</v>
      </c>
    </row>
    <row r="12" spans="1:5" ht="15">
      <c r="A12" s="97" t="s">
        <v>188</v>
      </c>
      <c r="B12" s="101"/>
      <c r="C12" s="102" t="s">
        <v>287</v>
      </c>
      <c r="D12" s="296">
        <v>199</v>
      </c>
      <c r="E12" s="296">
        <v>295</v>
      </c>
    </row>
    <row r="13" spans="1:5" ht="15" customHeight="1">
      <c r="A13" s="97" t="s">
        <v>189</v>
      </c>
      <c r="B13" s="101"/>
      <c r="C13" s="102" t="s">
        <v>288</v>
      </c>
      <c r="D13" s="103"/>
      <c r="E13" s="103"/>
    </row>
    <row r="14" spans="1:5" ht="15">
      <c r="A14" s="104" t="s">
        <v>11</v>
      </c>
      <c r="B14" s="101"/>
      <c r="C14" s="102" t="s">
        <v>289</v>
      </c>
      <c r="D14" s="103"/>
      <c r="E14" s="103"/>
    </row>
    <row r="15" spans="1:5" ht="15">
      <c r="A15" s="104" t="s">
        <v>266</v>
      </c>
      <c r="B15" s="105"/>
      <c r="C15" s="106" t="s">
        <v>290</v>
      </c>
      <c r="D15" s="103"/>
      <c r="E15" s="103"/>
    </row>
    <row r="16" spans="1:5" ht="15">
      <c r="A16" s="104" t="s">
        <v>268</v>
      </c>
      <c r="B16" s="101"/>
      <c r="C16" s="102" t="s">
        <v>291</v>
      </c>
      <c r="D16" s="103"/>
      <c r="E16" s="103"/>
    </row>
    <row r="17" spans="1:5" ht="15">
      <c r="A17" s="104" t="s">
        <v>269</v>
      </c>
      <c r="B17" s="101"/>
      <c r="C17" s="102" t="s">
        <v>292</v>
      </c>
      <c r="D17" s="103"/>
      <c r="E17" s="103"/>
    </row>
    <row r="18" spans="1:5" ht="30">
      <c r="A18" s="97" t="s">
        <v>293</v>
      </c>
      <c r="B18" s="101"/>
      <c r="C18" s="102" t="s">
        <v>294</v>
      </c>
      <c r="D18" s="103"/>
      <c r="E18" s="103"/>
    </row>
    <row r="19" spans="1:5" ht="15">
      <c r="A19" s="104" t="s">
        <v>295</v>
      </c>
      <c r="B19" s="101"/>
      <c r="C19" s="102" t="s">
        <v>296</v>
      </c>
      <c r="D19" s="103"/>
      <c r="E19" s="103"/>
    </row>
    <row r="20" spans="1:5" ht="14.25">
      <c r="A20" s="96" t="s">
        <v>383</v>
      </c>
      <c r="B20" s="316" t="s">
        <v>297</v>
      </c>
      <c r="C20" s="317"/>
      <c r="D20" s="100"/>
      <c r="E20" s="100"/>
    </row>
    <row r="21" spans="1:5" ht="16.5" customHeight="1">
      <c r="A21" s="96" t="s">
        <v>386</v>
      </c>
      <c r="B21" s="316" t="s">
        <v>298</v>
      </c>
      <c r="C21" s="317"/>
      <c r="D21" s="297">
        <v>199</v>
      </c>
      <c r="E21" s="297">
        <v>295</v>
      </c>
    </row>
    <row r="22" spans="3:5" ht="12.75">
      <c r="C22" s="315" t="s">
        <v>196</v>
      </c>
      <c r="D22" s="315"/>
      <c r="E22" s="315"/>
    </row>
  </sheetData>
  <sheetProtection/>
  <mergeCells count="9">
    <mergeCell ref="C22:E22"/>
    <mergeCell ref="B20:C20"/>
    <mergeCell ref="B21:C21"/>
    <mergeCell ref="B10:C10"/>
    <mergeCell ref="B11:C11"/>
    <mergeCell ref="C1:E1"/>
    <mergeCell ref="A5:E5"/>
    <mergeCell ref="A7:E7"/>
    <mergeCell ref="B9:C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zoomScalePageLayoutView="0" workbookViewId="0" topLeftCell="A1">
      <selection activeCell="D35" sqref="D35"/>
    </sheetView>
  </sheetViews>
  <sheetFormatPr defaultColWidth="9.140625" defaultRowHeight="12.75"/>
  <cols>
    <col min="1" max="1" width="6.421875" style="111" bestFit="1" customWidth="1"/>
    <col min="2" max="2" width="30.57421875" style="111" bestFit="1" customWidth="1"/>
    <col min="3" max="3" width="13.421875" style="111" customWidth="1"/>
    <col min="4" max="4" width="10.421875" style="111" customWidth="1"/>
    <col min="5" max="5" width="15.28125" style="111" customWidth="1"/>
    <col min="6" max="6" width="15.421875" style="111" customWidth="1"/>
    <col min="7" max="7" width="9.140625" style="111" customWidth="1"/>
    <col min="8" max="8" width="12.140625" style="111" bestFit="1" customWidth="1"/>
    <col min="9" max="9" width="11.421875" style="111" customWidth="1"/>
    <col min="10" max="16384" width="9.140625" style="111" customWidth="1"/>
  </cols>
  <sheetData>
    <row r="1" spans="1:10" ht="12.75">
      <c r="A1" s="109"/>
      <c r="B1" s="109"/>
      <c r="C1" s="109"/>
      <c r="D1" s="109"/>
      <c r="E1" s="109"/>
      <c r="F1" s="109"/>
      <c r="G1" s="109"/>
      <c r="H1" s="110"/>
      <c r="J1" s="109"/>
    </row>
    <row r="2" spans="1:10" ht="12.75">
      <c r="A2" s="109"/>
      <c r="B2" s="109"/>
      <c r="C2" s="109"/>
      <c r="D2" s="109"/>
      <c r="E2" s="109"/>
      <c r="F2" s="109"/>
      <c r="G2" s="109"/>
      <c r="H2" s="112" t="s">
        <v>340</v>
      </c>
      <c r="I2" s="109"/>
      <c r="J2" s="109"/>
    </row>
    <row r="3" spans="1:10" ht="12.75">
      <c r="A3" s="109"/>
      <c r="B3" s="109"/>
      <c r="C3" s="109"/>
      <c r="D3" s="109"/>
      <c r="E3" s="109"/>
      <c r="F3" s="109"/>
      <c r="G3" s="109"/>
      <c r="H3" s="112" t="s">
        <v>341</v>
      </c>
      <c r="I3" s="109"/>
      <c r="J3" s="109"/>
    </row>
    <row r="4" spans="1:10" ht="8.25" customHeight="1">
      <c r="A4" s="109"/>
      <c r="B4" s="109"/>
      <c r="C4" s="109"/>
      <c r="D4" s="109"/>
      <c r="E4" s="109"/>
      <c r="F4" s="109"/>
      <c r="G4" s="109"/>
      <c r="H4" s="109"/>
      <c r="I4" s="109"/>
      <c r="J4" s="109"/>
    </row>
    <row r="5" spans="1:10" ht="17.25" customHeight="1">
      <c r="A5" s="310" t="s">
        <v>342</v>
      </c>
      <c r="B5" s="311"/>
      <c r="C5" s="311"/>
      <c r="D5" s="311"/>
      <c r="E5" s="311"/>
      <c r="F5" s="311"/>
      <c r="G5" s="311"/>
      <c r="H5" s="311"/>
      <c r="I5" s="311"/>
      <c r="J5" s="311"/>
    </row>
    <row r="6" spans="1:10" ht="12.75">
      <c r="A6" s="109"/>
      <c r="B6" s="109"/>
      <c r="C6" s="109"/>
      <c r="D6" s="109"/>
      <c r="E6" s="109"/>
      <c r="F6" s="109"/>
      <c r="G6" s="109"/>
      <c r="H6" s="109"/>
      <c r="I6" s="109"/>
      <c r="J6" s="109"/>
    </row>
    <row r="7" spans="1:10" ht="15.75">
      <c r="A7" s="308" t="s">
        <v>343</v>
      </c>
      <c r="B7" s="309"/>
      <c r="C7" s="309"/>
      <c r="D7" s="309"/>
      <c r="E7" s="309"/>
      <c r="F7" s="309"/>
      <c r="G7" s="309"/>
      <c r="H7" s="309"/>
      <c r="I7" s="309"/>
      <c r="J7" s="309"/>
    </row>
    <row r="8" spans="1:10" ht="12.75">
      <c r="A8" s="109"/>
      <c r="B8" s="109"/>
      <c r="C8" s="109"/>
      <c r="D8" s="109"/>
      <c r="E8" s="109"/>
      <c r="F8" s="109"/>
      <c r="G8" s="109"/>
      <c r="H8" s="109"/>
      <c r="I8" s="109"/>
      <c r="J8" s="109"/>
    </row>
    <row r="9" spans="1:10" ht="47.25" customHeight="1">
      <c r="A9" s="312" t="s">
        <v>376</v>
      </c>
      <c r="B9" s="320" t="s">
        <v>541</v>
      </c>
      <c r="C9" s="320" t="s">
        <v>560</v>
      </c>
      <c r="D9" s="320" t="s">
        <v>561</v>
      </c>
      <c r="E9" s="320" t="s">
        <v>562</v>
      </c>
      <c r="F9" s="320"/>
      <c r="G9" s="320" t="s">
        <v>344</v>
      </c>
      <c r="H9" s="320"/>
      <c r="I9" s="320" t="s">
        <v>544</v>
      </c>
      <c r="J9" s="320" t="s">
        <v>5</v>
      </c>
    </row>
    <row r="10" spans="1:10" ht="24">
      <c r="A10" s="313"/>
      <c r="B10" s="320"/>
      <c r="C10" s="320"/>
      <c r="D10" s="320"/>
      <c r="E10" s="114" t="s">
        <v>345</v>
      </c>
      <c r="F10" s="114" t="s">
        <v>346</v>
      </c>
      <c r="G10" s="114" t="s">
        <v>347</v>
      </c>
      <c r="H10" s="114" t="s">
        <v>348</v>
      </c>
      <c r="I10" s="320"/>
      <c r="J10" s="320"/>
    </row>
    <row r="11" spans="1:10" ht="12.75">
      <c r="A11" s="115">
        <v>1</v>
      </c>
      <c r="B11" s="116">
        <v>2</v>
      </c>
      <c r="C11" s="116">
        <v>3</v>
      </c>
      <c r="D11" s="116">
        <v>4</v>
      </c>
      <c r="E11" s="116">
        <v>5</v>
      </c>
      <c r="F11" s="116">
        <v>6</v>
      </c>
      <c r="G11" s="116">
        <v>7</v>
      </c>
      <c r="H11" s="115">
        <v>8</v>
      </c>
      <c r="I11" s="116">
        <v>9</v>
      </c>
      <c r="J11" s="116">
        <v>10</v>
      </c>
    </row>
    <row r="12" spans="1:10" ht="24">
      <c r="A12" s="113" t="s">
        <v>380</v>
      </c>
      <c r="B12" s="117" t="s">
        <v>349</v>
      </c>
      <c r="C12" s="118"/>
      <c r="D12" s="298">
        <v>0</v>
      </c>
      <c r="E12" s="118"/>
      <c r="F12" s="118"/>
      <c r="G12" s="118"/>
      <c r="H12" s="118"/>
      <c r="I12" s="118"/>
      <c r="J12" s="299">
        <v>0</v>
      </c>
    </row>
    <row r="13" spans="1:10" ht="24">
      <c r="A13" s="114" t="s">
        <v>383</v>
      </c>
      <c r="B13" s="120" t="s">
        <v>371</v>
      </c>
      <c r="C13" s="118"/>
      <c r="D13" s="119">
        <v>68665.98</v>
      </c>
      <c r="E13" s="118"/>
      <c r="F13" s="118"/>
      <c r="G13" s="118"/>
      <c r="H13" s="118"/>
      <c r="I13" s="118"/>
      <c r="J13" s="118">
        <v>68665.98</v>
      </c>
    </row>
    <row r="14" spans="1:10" ht="12.75">
      <c r="A14" s="114" t="s">
        <v>190</v>
      </c>
      <c r="B14" s="121" t="s">
        <v>350</v>
      </c>
      <c r="C14" s="118"/>
      <c r="D14" s="298">
        <v>65583.9</v>
      </c>
      <c r="E14" s="118"/>
      <c r="F14" s="118"/>
      <c r="G14" s="118"/>
      <c r="H14" s="118"/>
      <c r="I14" s="118"/>
      <c r="J14" s="299">
        <v>65583.9</v>
      </c>
    </row>
    <row r="15" spans="1:10" ht="24">
      <c r="A15" s="114" t="s">
        <v>191</v>
      </c>
      <c r="B15" s="121" t="s">
        <v>351</v>
      </c>
      <c r="C15" s="118"/>
      <c r="D15" s="119">
        <v>3082.08</v>
      </c>
      <c r="E15" s="118"/>
      <c r="F15" s="118"/>
      <c r="G15" s="118"/>
      <c r="H15" s="118"/>
      <c r="I15" s="118"/>
      <c r="J15" s="118">
        <v>3082.08</v>
      </c>
    </row>
    <row r="16" spans="1:10" ht="24">
      <c r="A16" s="114" t="s">
        <v>386</v>
      </c>
      <c r="B16" s="120" t="s">
        <v>352</v>
      </c>
      <c r="C16" s="118"/>
      <c r="D16" s="119">
        <f>SUM(D17+D18+D19+D20+D2)</f>
        <v>68665.98</v>
      </c>
      <c r="E16" s="118"/>
      <c r="F16" s="118"/>
      <c r="G16" s="118"/>
      <c r="H16" s="118"/>
      <c r="I16" s="118"/>
      <c r="J16" s="118">
        <v>68665.98</v>
      </c>
    </row>
    <row r="17" spans="1:10" ht="12.75">
      <c r="A17" s="114" t="s">
        <v>192</v>
      </c>
      <c r="B17" s="121" t="s">
        <v>353</v>
      </c>
      <c r="C17" s="122"/>
      <c r="D17" s="123"/>
      <c r="E17" s="122"/>
      <c r="F17" s="122"/>
      <c r="G17" s="122"/>
      <c r="H17" s="122"/>
      <c r="I17" s="122"/>
      <c r="J17" s="122"/>
    </row>
    <row r="18" spans="1:10" ht="12.75">
      <c r="A18" s="114" t="s">
        <v>193</v>
      </c>
      <c r="B18" s="121" t="s">
        <v>354</v>
      </c>
      <c r="C18" s="122"/>
      <c r="D18" s="123"/>
      <c r="E18" s="122"/>
      <c r="F18" s="122"/>
      <c r="G18" s="122"/>
      <c r="H18" s="122"/>
      <c r="I18" s="122"/>
      <c r="J18" s="122"/>
    </row>
    <row r="19" spans="1:10" ht="12.75">
      <c r="A19" s="114" t="s">
        <v>327</v>
      </c>
      <c r="B19" s="121" t="s">
        <v>355</v>
      </c>
      <c r="C19" s="122"/>
      <c r="D19" s="119">
        <v>68665.98</v>
      </c>
      <c r="E19" s="122"/>
      <c r="F19" s="122"/>
      <c r="G19" s="122"/>
      <c r="H19" s="122"/>
      <c r="I19" s="122"/>
      <c r="J19" s="118">
        <v>68665.98</v>
      </c>
    </row>
    <row r="20" spans="1:10" ht="12.75">
      <c r="A20" s="114" t="s">
        <v>328</v>
      </c>
      <c r="B20" s="121" t="s">
        <v>356</v>
      </c>
      <c r="C20" s="122"/>
      <c r="D20" s="123"/>
      <c r="E20" s="122"/>
      <c r="F20" s="122"/>
      <c r="G20" s="122"/>
      <c r="H20" s="122"/>
      <c r="I20" s="122"/>
      <c r="J20" s="122"/>
    </row>
    <row r="21" spans="1:10" ht="12.75">
      <c r="A21" s="114" t="s">
        <v>390</v>
      </c>
      <c r="B21" s="120" t="s">
        <v>357</v>
      </c>
      <c r="C21" s="124"/>
      <c r="D21" s="124"/>
      <c r="E21" s="124"/>
      <c r="F21" s="124"/>
      <c r="G21" s="124"/>
      <c r="H21" s="124"/>
      <c r="I21" s="124"/>
      <c r="J21" s="124"/>
    </row>
    <row r="22" spans="1:10" ht="24" customHeight="1">
      <c r="A22" s="113" t="s">
        <v>391</v>
      </c>
      <c r="B22" s="125" t="s">
        <v>358</v>
      </c>
      <c r="C22" s="126"/>
      <c r="D22" s="300">
        <v>0</v>
      </c>
      <c r="E22" s="124"/>
      <c r="F22" s="124"/>
      <c r="G22" s="124"/>
      <c r="H22" s="124"/>
      <c r="I22" s="124"/>
      <c r="J22" s="300">
        <v>0</v>
      </c>
    </row>
    <row r="23" spans="1:10" ht="24">
      <c r="A23" s="114" t="s">
        <v>392</v>
      </c>
      <c r="B23" s="127" t="s">
        <v>359</v>
      </c>
      <c r="C23" s="124"/>
      <c r="D23" s="124"/>
      <c r="E23" s="124"/>
      <c r="F23" s="124"/>
      <c r="G23" s="124"/>
      <c r="H23" s="124"/>
      <c r="I23" s="124"/>
      <c r="J23" s="124"/>
    </row>
    <row r="24" spans="1:10" ht="36">
      <c r="A24" s="114" t="s">
        <v>395</v>
      </c>
      <c r="B24" s="127" t="s">
        <v>360</v>
      </c>
      <c r="C24" s="124"/>
      <c r="D24" s="124"/>
      <c r="E24" s="124"/>
      <c r="F24" s="124"/>
      <c r="G24" s="124"/>
      <c r="H24" s="124"/>
      <c r="I24" s="124"/>
      <c r="J24" s="124"/>
    </row>
    <row r="25" spans="1:10" ht="24">
      <c r="A25" s="114" t="s">
        <v>398</v>
      </c>
      <c r="B25" s="128" t="s">
        <v>372</v>
      </c>
      <c r="C25" s="124"/>
      <c r="D25" s="124"/>
      <c r="E25" s="124"/>
      <c r="F25" s="124"/>
      <c r="G25" s="124"/>
      <c r="H25" s="124"/>
      <c r="I25" s="124"/>
      <c r="J25" s="124"/>
    </row>
    <row r="26" spans="1:10" ht="24">
      <c r="A26" s="114" t="s">
        <v>400</v>
      </c>
      <c r="B26" s="128" t="s">
        <v>373</v>
      </c>
      <c r="C26" s="124"/>
      <c r="D26" s="124"/>
      <c r="E26" s="124"/>
      <c r="F26" s="124"/>
      <c r="G26" s="124"/>
      <c r="H26" s="124"/>
      <c r="I26" s="124"/>
      <c r="J26" s="124"/>
    </row>
    <row r="27" spans="1:10" ht="48">
      <c r="A27" s="114" t="s">
        <v>402</v>
      </c>
      <c r="B27" s="128" t="s">
        <v>361</v>
      </c>
      <c r="C27" s="124"/>
      <c r="D27" s="124"/>
      <c r="E27" s="124"/>
      <c r="F27" s="124"/>
      <c r="G27" s="124"/>
      <c r="H27" s="124"/>
      <c r="I27" s="124"/>
      <c r="J27" s="124"/>
    </row>
    <row r="28" spans="1:10" ht="12.75">
      <c r="A28" s="114" t="s">
        <v>362</v>
      </c>
      <c r="B28" s="129" t="s">
        <v>353</v>
      </c>
      <c r="C28" s="124"/>
      <c r="D28" s="124"/>
      <c r="E28" s="124"/>
      <c r="F28" s="124"/>
      <c r="G28" s="124"/>
      <c r="H28" s="124"/>
      <c r="I28" s="124"/>
      <c r="J28" s="124"/>
    </row>
    <row r="29" spans="1:10" ht="12.75">
      <c r="A29" s="114" t="s">
        <v>363</v>
      </c>
      <c r="B29" s="129" t="s">
        <v>354</v>
      </c>
      <c r="C29" s="124"/>
      <c r="D29" s="124"/>
      <c r="E29" s="124"/>
      <c r="F29" s="124"/>
      <c r="G29" s="124"/>
      <c r="H29" s="124"/>
      <c r="I29" s="124"/>
      <c r="J29" s="124"/>
    </row>
    <row r="30" spans="1:10" ht="12.75">
      <c r="A30" s="114" t="s">
        <v>364</v>
      </c>
      <c r="B30" s="129" t="s">
        <v>355</v>
      </c>
      <c r="C30" s="124"/>
      <c r="D30" s="124"/>
      <c r="E30" s="124"/>
      <c r="F30" s="124"/>
      <c r="G30" s="124"/>
      <c r="H30" s="124"/>
      <c r="I30" s="124"/>
      <c r="J30" s="124"/>
    </row>
    <row r="31" spans="1:10" ht="12.75">
      <c r="A31" s="114" t="s">
        <v>365</v>
      </c>
      <c r="B31" s="129" t="s">
        <v>356</v>
      </c>
      <c r="C31" s="124"/>
      <c r="D31" s="124"/>
      <c r="E31" s="124"/>
      <c r="F31" s="124"/>
      <c r="G31" s="124"/>
      <c r="H31" s="124"/>
      <c r="I31" s="124"/>
      <c r="J31" s="124"/>
    </row>
    <row r="32" spans="1:10" ht="12.75">
      <c r="A32" s="114" t="s">
        <v>405</v>
      </c>
      <c r="B32" s="128" t="s">
        <v>366</v>
      </c>
      <c r="C32" s="124"/>
      <c r="D32" s="124"/>
      <c r="E32" s="124"/>
      <c r="F32" s="124"/>
      <c r="G32" s="124"/>
      <c r="H32" s="124"/>
      <c r="I32" s="124"/>
      <c r="J32" s="124"/>
    </row>
    <row r="33" spans="1:10" ht="27.75" customHeight="1">
      <c r="A33" s="113" t="s">
        <v>406</v>
      </c>
      <c r="B33" s="130" t="s">
        <v>374</v>
      </c>
      <c r="C33" s="124"/>
      <c r="D33" s="124"/>
      <c r="E33" s="124"/>
      <c r="F33" s="124"/>
      <c r="G33" s="124"/>
      <c r="H33" s="124"/>
      <c r="I33" s="124"/>
      <c r="J33" s="124"/>
    </row>
    <row r="34" spans="1:10" ht="24">
      <c r="A34" s="113" t="s">
        <v>407</v>
      </c>
      <c r="B34" s="130" t="s">
        <v>375</v>
      </c>
      <c r="C34" s="124"/>
      <c r="D34" s="124">
        <v>0</v>
      </c>
      <c r="E34" s="124"/>
      <c r="F34" s="124"/>
      <c r="G34" s="124"/>
      <c r="H34" s="124"/>
      <c r="I34" s="124"/>
      <c r="J34" s="124">
        <v>0</v>
      </c>
    </row>
    <row r="35" spans="1:10" ht="24">
      <c r="A35" s="113" t="s">
        <v>409</v>
      </c>
      <c r="B35" s="130" t="s">
        <v>367</v>
      </c>
      <c r="C35" s="124"/>
      <c r="D35" s="124">
        <v>0</v>
      </c>
      <c r="E35" s="124"/>
      <c r="F35" s="124"/>
      <c r="G35" s="124"/>
      <c r="H35" s="124"/>
      <c r="I35" s="124"/>
      <c r="J35" s="124">
        <v>0</v>
      </c>
    </row>
    <row r="36" spans="1:10" ht="15" customHeight="1">
      <c r="A36" s="131"/>
      <c r="B36" s="131"/>
      <c r="C36" s="109"/>
      <c r="D36" s="109"/>
      <c r="E36" s="132" t="s">
        <v>368</v>
      </c>
      <c r="F36" s="109"/>
      <c r="G36" s="109"/>
      <c r="H36" s="109"/>
      <c r="I36" s="109"/>
      <c r="J36" s="109"/>
    </row>
    <row r="37" spans="1:10" ht="12.75" customHeight="1">
      <c r="A37" s="307" t="s">
        <v>369</v>
      </c>
      <c r="B37" s="307"/>
      <c r="C37" s="307"/>
      <c r="D37" s="307"/>
      <c r="E37" s="307"/>
      <c r="F37" s="307"/>
      <c r="G37" s="307"/>
      <c r="H37" s="109"/>
      <c r="I37" s="109"/>
      <c r="J37" s="109"/>
    </row>
    <row r="38" spans="1:10" ht="12.75">
      <c r="A38" s="109"/>
      <c r="B38" s="109"/>
      <c r="C38" s="109"/>
      <c r="D38" s="109"/>
      <c r="E38" s="109"/>
      <c r="F38" s="109"/>
      <c r="G38" s="109"/>
      <c r="H38" s="109"/>
      <c r="I38" s="109"/>
      <c r="J38" s="109"/>
    </row>
  </sheetData>
  <sheetProtection/>
  <mergeCells count="11">
    <mergeCell ref="A5:J5"/>
    <mergeCell ref="A9:A10"/>
    <mergeCell ref="B9:B10"/>
    <mergeCell ref="C9:C10"/>
    <mergeCell ref="D9:D10"/>
    <mergeCell ref="E9:F9"/>
    <mergeCell ref="G9:H9"/>
    <mergeCell ref="I9:I10"/>
    <mergeCell ref="J9:J10"/>
    <mergeCell ref="A37:G37"/>
    <mergeCell ref="A7:J7"/>
  </mergeCells>
  <printOptions/>
  <pageMargins left="0.7480314960629921" right="0.7480314960629921" top="0.3937007874015748" bottom="0.3937007874015748" header="0.5118110236220472" footer="0.5118110236220472"/>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E23"/>
  <sheetViews>
    <sheetView showGridLines="0" tabSelected="1" view="pageBreakPreview" zoomScaleSheetLayoutView="100" zoomScalePageLayoutView="0" workbookViewId="0" topLeftCell="A1">
      <selection activeCell="D20" sqref="D20"/>
    </sheetView>
  </sheetViews>
  <sheetFormatPr defaultColWidth="9.140625" defaultRowHeight="12.75"/>
  <cols>
    <col min="1" max="1" width="5.57421875" style="39" customWidth="1"/>
    <col min="2" max="2" width="1.8515625" style="39" customWidth="1"/>
    <col min="3" max="3" width="52.00390625" style="39" customWidth="1"/>
    <col min="4" max="5" width="15.7109375" style="39" customWidth="1"/>
    <col min="6" max="16384" width="9.140625" style="39" customWidth="1"/>
  </cols>
  <sheetData>
    <row r="1" spans="4:5" ht="12.75">
      <c r="D1" s="46"/>
      <c r="E1" s="59"/>
    </row>
    <row r="2" spans="1:5" ht="12.75">
      <c r="A2" s="47"/>
      <c r="B2" s="47"/>
      <c r="C2" s="47"/>
      <c r="D2" s="29"/>
      <c r="E2" s="61" t="s">
        <v>199</v>
      </c>
    </row>
    <row r="3" spans="1:5" ht="12.75">
      <c r="A3" s="47"/>
      <c r="B3" s="47"/>
      <c r="C3" s="49"/>
      <c r="D3" s="137" t="s">
        <v>370</v>
      </c>
      <c r="E3" s="137"/>
    </row>
    <row r="4" spans="1:5" ht="12.75">
      <c r="A4" s="47"/>
      <c r="B4" s="47"/>
      <c r="C4" s="49"/>
      <c r="D4" s="137"/>
      <c r="E4" s="137"/>
    </row>
    <row r="5" spans="1:5" ht="33" customHeight="1">
      <c r="A5" s="338" t="s">
        <v>200</v>
      </c>
      <c r="B5" s="338"/>
      <c r="C5" s="338"/>
      <c r="D5" s="338"/>
      <c r="E5" s="338"/>
    </row>
    <row r="6" spans="1:5" ht="12.75" customHeight="1">
      <c r="A6" s="51"/>
      <c r="B6" s="51"/>
      <c r="C6" s="51"/>
      <c r="D6" s="51"/>
      <c r="E6" s="51"/>
    </row>
    <row r="7" spans="1:5" ht="15" customHeight="1">
      <c r="A7" s="347" t="s">
        <v>201</v>
      </c>
      <c r="B7" s="347"/>
      <c r="C7" s="347"/>
      <c r="D7" s="347"/>
      <c r="E7" s="347"/>
    </row>
    <row r="8" spans="1:5" ht="12.75">
      <c r="A8" s="47"/>
      <c r="B8" s="47"/>
      <c r="C8" s="47"/>
      <c r="D8" s="47"/>
      <c r="E8" s="47"/>
    </row>
    <row r="9" spans="1:5" ht="38.25">
      <c r="A9" s="52" t="s">
        <v>376</v>
      </c>
      <c r="B9" s="348" t="s">
        <v>197</v>
      </c>
      <c r="C9" s="349"/>
      <c r="D9" s="52" t="s">
        <v>563</v>
      </c>
      <c r="E9" s="52" t="s">
        <v>564</v>
      </c>
    </row>
    <row r="10" spans="1:5" ht="12.75">
      <c r="A10" s="53">
        <v>1</v>
      </c>
      <c r="B10" s="350">
        <v>2</v>
      </c>
      <c r="C10" s="351"/>
      <c r="D10" s="53">
        <v>3</v>
      </c>
      <c r="E10" s="53">
        <v>4</v>
      </c>
    </row>
    <row r="11" spans="1:5" ht="12.75">
      <c r="A11" s="30" t="s">
        <v>380</v>
      </c>
      <c r="B11" s="341" t="s">
        <v>212</v>
      </c>
      <c r="C11" s="342"/>
      <c r="D11" s="281">
        <v>43185.2</v>
      </c>
      <c r="E11" s="55">
        <v>48309.33</v>
      </c>
    </row>
    <row r="12" spans="1:5" ht="12.75">
      <c r="A12" s="33" t="s">
        <v>188</v>
      </c>
      <c r="B12" s="31"/>
      <c r="C12" s="138" t="s">
        <v>202</v>
      </c>
      <c r="D12" s="139"/>
      <c r="E12" s="55"/>
    </row>
    <row r="13" spans="1:5" ht="12.75">
      <c r="A13" s="33" t="s">
        <v>189</v>
      </c>
      <c r="B13" s="31"/>
      <c r="C13" s="138" t="s">
        <v>203</v>
      </c>
      <c r="D13" s="139"/>
      <c r="E13" s="55"/>
    </row>
    <row r="14" spans="1:5" ht="12.75">
      <c r="A14" s="33" t="s">
        <v>11</v>
      </c>
      <c r="B14" s="31"/>
      <c r="C14" s="138" t="s">
        <v>204</v>
      </c>
      <c r="D14" s="139"/>
      <c r="E14" s="55"/>
    </row>
    <row r="15" spans="1:5" ht="12.75">
      <c r="A15" s="34" t="s">
        <v>266</v>
      </c>
      <c r="B15" s="140"/>
      <c r="C15" s="138" t="s">
        <v>205</v>
      </c>
      <c r="D15" s="139"/>
      <c r="E15" s="55"/>
    </row>
    <row r="16" spans="1:5" ht="25.5">
      <c r="A16" s="141" t="s">
        <v>268</v>
      </c>
      <c r="B16" s="140"/>
      <c r="C16" s="138" t="s">
        <v>206</v>
      </c>
      <c r="D16" s="139"/>
      <c r="E16" s="55"/>
    </row>
    <row r="17" spans="1:5" ht="12.75">
      <c r="A17" s="141" t="s">
        <v>269</v>
      </c>
      <c r="B17" s="140"/>
      <c r="C17" s="138" t="s">
        <v>207</v>
      </c>
      <c r="D17" s="306">
        <v>43185.2</v>
      </c>
      <c r="E17" s="55">
        <v>48309.33</v>
      </c>
    </row>
    <row r="18" spans="1:5" ht="12.75">
      <c r="A18" s="34" t="s">
        <v>293</v>
      </c>
      <c r="B18" s="140"/>
      <c r="C18" s="138" t="s">
        <v>208</v>
      </c>
      <c r="D18" s="139"/>
      <c r="E18" s="55"/>
    </row>
    <row r="19" spans="1:5" ht="12.75">
      <c r="A19" s="30" t="s">
        <v>383</v>
      </c>
      <c r="B19" s="343" t="s">
        <v>213</v>
      </c>
      <c r="C19" s="344"/>
      <c r="D19" s="54"/>
      <c r="E19" s="55"/>
    </row>
    <row r="20" spans="1:5" ht="12.75">
      <c r="A20" s="30" t="s">
        <v>386</v>
      </c>
      <c r="B20" s="142" t="s">
        <v>565</v>
      </c>
      <c r="C20" s="143"/>
      <c r="D20" s="281">
        <v>43185.2</v>
      </c>
      <c r="E20" s="55">
        <v>48309.33</v>
      </c>
    </row>
    <row r="21" spans="1:5" ht="12.75" customHeight="1">
      <c r="A21" s="144" t="s">
        <v>279</v>
      </c>
      <c r="B21" s="60"/>
      <c r="C21" s="60"/>
      <c r="D21" s="145"/>
      <c r="E21" s="145"/>
    </row>
    <row r="22" spans="1:5" ht="12.75" customHeight="1">
      <c r="A22" s="345" t="s">
        <v>209</v>
      </c>
      <c r="B22" s="346"/>
      <c r="C22" s="346"/>
      <c r="D22" s="346"/>
      <c r="E22" s="346"/>
    </row>
    <row r="23" spans="1:5" ht="12.75">
      <c r="A23" s="340" t="s">
        <v>210</v>
      </c>
      <c r="B23" s="340"/>
      <c r="C23" s="340"/>
      <c r="D23" s="340"/>
      <c r="E23" s="340"/>
    </row>
  </sheetData>
  <sheetProtection/>
  <mergeCells count="8">
    <mergeCell ref="A5:E5"/>
    <mergeCell ref="A7:E7"/>
    <mergeCell ref="B9:C9"/>
    <mergeCell ref="B10:C10"/>
    <mergeCell ref="A23:E23"/>
    <mergeCell ref="B11:C11"/>
    <mergeCell ref="B19:C19"/>
    <mergeCell ref="A22:E22"/>
  </mergeCells>
  <printOptions/>
  <pageMargins left="0.5511811023622047" right="0.5511811023622047"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9"/>
  <sheetViews>
    <sheetView showGridLines="0" view="pageBreakPreview" zoomScaleSheetLayoutView="100" zoomScalePageLayoutView="0" workbookViewId="0" topLeftCell="A1">
      <pane ySplit="11" topLeftCell="BM45" activePane="bottomLeft" state="frozen"/>
      <selection pane="topLeft" activeCell="A1" sqref="A1"/>
      <selection pane="bottomLeft" activeCell="J50" sqref="J50"/>
    </sheetView>
  </sheetViews>
  <sheetFormatPr defaultColWidth="9.140625" defaultRowHeight="12.75"/>
  <cols>
    <col min="1" max="1" width="5.8515625" style="59" customWidth="1"/>
    <col min="2" max="2" width="0.2890625" style="39" customWidth="1"/>
    <col min="3" max="3" width="1.57421875" style="39" customWidth="1"/>
    <col min="4" max="4" width="24.00390625" style="39" customWidth="1"/>
    <col min="5" max="6" width="8.28125" style="39" customWidth="1"/>
    <col min="7" max="7" width="10.7109375" style="39" customWidth="1"/>
    <col min="8" max="8" width="10.28125" style="39" customWidth="1"/>
    <col min="9" max="9" width="8.28125" style="39" customWidth="1"/>
    <col min="10" max="10" width="11.28125" style="39" customWidth="1"/>
    <col min="11" max="11" width="9.421875" style="39" customWidth="1"/>
    <col min="12" max="12" width="8.28125" style="39" customWidth="1"/>
    <col min="13" max="13" width="10.7109375" style="39" customWidth="1"/>
    <col min="14" max="14" width="8.28125" style="39" customWidth="1"/>
    <col min="15" max="15" width="10.8515625" style="39" customWidth="1"/>
    <col min="16" max="17" width="8.28125" style="39" customWidth="1"/>
    <col min="18" max="18" width="12.28125" style="39" customWidth="1"/>
    <col min="19" max="16384" width="9.140625" style="39" customWidth="1"/>
  </cols>
  <sheetData>
    <row r="1" ht="12.75">
      <c r="N1" s="46"/>
    </row>
    <row r="2" spans="1:18" ht="12.75">
      <c r="A2" s="38"/>
      <c r="B2" s="47"/>
      <c r="C2" s="47"/>
      <c r="D2" s="47"/>
      <c r="E2" s="47"/>
      <c r="F2" s="47"/>
      <c r="G2" s="47"/>
      <c r="H2" s="47"/>
      <c r="I2" s="47"/>
      <c r="J2" s="47"/>
      <c r="K2" s="47"/>
      <c r="L2" s="47"/>
      <c r="N2" s="48" t="s">
        <v>214</v>
      </c>
      <c r="O2" s="61"/>
      <c r="P2" s="61"/>
      <c r="Q2" s="61"/>
      <c r="R2" s="61"/>
    </row>
    <row r="3" spans="1:17" ht="14.25" customHeight="1">
      <c r="A3" s="38"/>
      <c r="B3" s="47"/>
      <c r="C3" s="47"/>
      <c r="D3" s="47"/>
      <c r="E3" s="47"/>
      <c r="F3" s="47"/>
      <c r="G3" s="47"/>
      <c r="H3" s="47"/>
      <c r="I3" s="47"/>
      <c r="J3" s="47"/>
      <c r="K3" s="47"/>
      <c r="L3" s="47"/>
      <c r="M3" s="38"/>
      <c r="N3" s="38" t="s">
        <v>381</v>
      </c>
      <c r="O3" s="38"/>
      <c r="P3" s="38"/>
      <c r="Q3" s="38"/>
    </row>
    <row r="4" spans="1:18" ht="4.5" customHeight="1">
      <c r="A4" s="38"/>
      <c r="B4" s="47"/>
      <c r="C4" s="47"/>
      <c r="D4" s="47"/>
      <c r="E4" s="47"/>
      <c r="F4" s="47"/>
      <c r="G4" s="47"/>
      <c r="H4" s="47"/>
      <c r="I4" s="47"/>
      <c r="J4" s="47"/>
      <c r="K4" s="47"/>
      <c r="L4" s="47"/>
      <c r="M4" s="38"/>
      <c r="N4" s="38"/>
      <c r="O4" s="38"/>
      <c r="P4" s="38"/>
      <c r="Q4" s="38"/>
      <c r="R4" s="38"/>
    </row>
    <row r="5" spans="1:18" ht="31.5" customHeight="1">
      <c r="A5" s="338" t="s">
        <v>215</v>
      </c>
      <c r="B5" s="338"/>
      <c r="C5" s="338"/>
      <c r="D5" s="338"/>
      <c r="E5" s="338"/>
      <c r="F5" s="338"/>
      <c r="G5" s="338"/>
      <c r="H5" s="338"/>
      <c r="I5" s="338"/>
      <c r="J5" s="338"/>
      <c r="K5" s="338"/>
      <c r="L5" s="338"/>
      <c r="M5" s="338"/>
      <c r="N5" s="338"/>
      <c r="O5" s="338"/>
      <c r="P5" s="338"/>
      <c r="Q5" s="338"/>
      <c r="R5" s="338"/>
    </row>
    <row r="6" spans="1:18" ht="3" customHeight="1">
      <c r="A6" s="38"/>
      <c r="B6" s="47"/>
      <c r="C6" s="47"/>
      <c r="D6" s="47"/>
      <c r="E6" s="47"/>
      <c r="F6" s="47"/>
      <c r="G6" s="47"/>
      <c r="H6" s="47"/>
      <c r="I6" s="47"/>
      <c r="J6" s="47"/>
      <c r="K6" s="47"/>
      <c r="L6" s="47"/>
      <c r="M6" s="47"/>
      <c r="N6" s="47"/>
      <c r="O6" s="47"/>
      <c r="P6" s="47"/>
      <c r="Q6" s="47"/>
      <c r="R6" s="47"/>
    </row>
    <row r="7" spans="1:18" ht="22.5" customHeight="1">
      <c r="A7" s="338" t="s">
        <v>216</v>
      </c>
      <c r="B7" s="338"/>
      <c r="C7" s="338"/>
      <c r="D7" s="338"/>
      <c r="E7" s="338"/>
      <c r="F7" s="338"/>
      <c r="G7" s="338"/>
      <c r="H7" s="338"/>
      <c r="I7" s="338"/>
      <c r="J7" s="338"/>
      <c r="K7" s="338"/>
      <c r="L7" s="338"/>
      <c r="M7" s="338"/>
      <c r="N7" s="338"/>
      <c r="O7" s="338"/>
      <c r="P7" s="338"/>
      <c r="Q7" s="338"/>
      <c r="R7" s="338"/>
    </row>
    <row r="8" spans="1:18" ht="4.5" customHeight="1">
      <c r="A8" s="38"/>
      <c r="B8" s="47"/>
      <c r="C8" s="47"/>
      <c r="D8" s="47"/>
      <c r="E8" s="47"/>
      <c r="F8" s="47"/>
      <c r="G8" s="47"/>
      <c r="H8" s="47"/>
      <c r="I8" s="47"/>
      <c r="J8" s="47"/>
      <c r="K8" s="47"/>
      <c r="L8" s="47"/>
      <c r="M8" s="47"/>
      <c r="N8" s="47"/>
      <c r="O8" s="47"/>
      <c r="P8" s="47"/>
      <c r="Q8" s="47"/>
      <c r="R8" s="47"/>
    </row>
    <row r="9" spans="1:18" ht="27" customHeight="1">
      <c r="A9" s="348" t="s">
        <v>217</v>
      </c>
      <c r="B9" s="352" t="s">
        <v>541</v>
      </c>
      <c r="C9" s="352"/>
      <c r="D9" s="352"/>
      <c r="E9" s="348" t="s">
        <v>556</v>
      </c>
      <c r="F9" s="348" t="s">
        <v>557</v>
      </c>
      <c r="G9" s="348"/>
      <c r="H9" s="348" t="s">
        <v>218</v>
      </c>
      <c r="I9" s="348" t="s">
        <v>219</v>
      </c>
      <c r="J9" s="348" t="s">
        <v>558</v>
      </c>
      <c r="K9" s="348" t="s">
        <v>220</v>
      </c>
      <c r="L9" s="348" t="s">
        <v>221</v>
      </c>
      <c r="M9" s="348" t="s">
        <v>559</v>
      </c>
      <c r="N9" s="348" t="s">
        <v>222</v>
      </c>
      <c r="O9" s="348"/>
      <c r="P9" s="348" t="s">
        <v>223</v>
      </c>
      <c r="Q9" s="348" t="s">
        <v>224</v>
      </c>
      <c r="R9" s="348" t="s">
        <v>5</v>
      </c>
    </row>
    <row r="10" spans="1:18" ht="51">
      <c r="A10" s="348"/>
      <c r="B10" s="352"/>
      <c r="C10" s="352"/>
      <c r="D10" s="352"/>
      <c r="E10" s="348"/>
      <c r="F10" s="52" t="s">
        <v>225</v>
      </c>
      <c r="G10" s="52" t="s">
        <v>226</v>
      </c>
      <c r="H10" s="348"/>
      <c r="I10" s="348"/>
      <c r="J10" s="348"/>
      <c r="K10" s="348"/>
      <c r="L10" s="348"/>
      <c r="M10" s="348"/>
      <c r="N10" s="52" t="s">
        <v>227</v>
      </c>
      <c r="O10" s="52" t="s">
        <v>222</v>
      </c>
      <c r="P10" s="348"/>
      <c r="Q10" s="348"/>
      <c r="R10" s="348"/>
    </row>
    <row r="11" spans="1:18" ht="12.75">
      <c r="A11" s="133">
        <v>1</v>
      </c>
      <c r="B11" s="353">
        <v>2</v>
      </c>
      <c r="C11" s="353"/>
      <c r="D11" s="353"/>
      <c r="E11" s="133">
        <v>3</v>
      </c>
      <c r="F11" s="133">
        <v>4</v>
      </c>
      <c r="G11" s="133">
        <v>5</v>
      </c>
      <c r="H11" s="133">
        <v>6</v>
      </c>
      <c r="I11" s="133">
        <v>7</v>
      </c>
      <c r="J11" s="133">
        <v>8</v>
      </c>
      <c r="K11" s="133">
        <v>9</v>
      </c>
      <c r="L11" s="133">
        <v>10</v>
      </c>
      <c r="M11" s="133">
        <v>11</v>
      </c>
      <c r="N11" s="133">
        <v>12</v>
      </c>
      <c r="O11" s="133">
        <v>13</v>
      </c>
      <c r="P11" s="133">
        <v>14</v>
      </c>
      <c r="Q11" s="133">
        <v>15</v>
      </c>
      <c r="R11" s="133">
        <v>16</v>
      </c>
    </row>
    <row r="12" spans="1:18" ht="39.75" customHeight="1">
      <c r="A12" s="148" t="s">
        <v>380</v>
      </c>
      <c r="B12" s="341" t="s">
        <v>228</v>
      </c>
      <c r="C12" s="365"/>
      <c r="D12" s="366"/>
      <c r="E12" s="52"/>
      <c r="F12" s="254">
        <v>48388</v>
      </c>
      <c r="G12" s="254">
        <v>7979675.37</v>
      </c>
      <c r="H12" s="254">
        <v>1810000.63</v>
      </c>
      <c r="I12" s="52">
        <v>0</v>
      </c>
      <c r="J12" s="254">
        <v>352389</v>
      </c>
      <c r="K12" s="254">
        <v>24012</v>
      </c>
      <c r="L12" s="52">
        <v>0</v>
      </c>
      <c r="M12" s="52">
        <v>453331.31</v>
      </c>
      <c r="N12" s="52"/>
      <c r="O12" s="52"/>
      <c r="P12" s="52"/>
      <c r="Q12" s="52"/>
      <c r="R12" s="52">
        <f>F12+G12+H12+I12+J12+K12+L12+M12+N12+O12+P12+Q12</f>
        <v>10667796.31</v>
      </c>
    </row>
    <row r="13" spans="1:18" ht="25.5" customHeight="1">
      <c r="A13" s="42" t="s">
        <v>383</v>
      </c>
      <c r="B13" s="149"/>
      <c r="C13" s="357" t="s">
        <v>229</v>
      </c>
      <c r="D13" s="358"/>
      <c r="E13" s="139"/>
      <c r="F13" s="54"/>
      <c r="G13" s="54">
        <f>SUM(G15+G14)</f>
        <v>0</v>
      </c>
      <c r="H13" s="54">
        <f aca="true" t="shared" si="0" ref="H13:Q13">SUM(H15+H14)</f>
        <v>0</v>
      </c>
      <c r="I13" s="54">
        <f t="shared" si="0"/>
        <v>0</v>
      </c>
      <c r="J13" s="281">
        <f t="shared" si="0"/>
        <v>0</v>
      </c>
      <c r="K13" s="54">
        <f t="shared" si="0"/>
        <v>0</v>
      </c>
      <c r="L13" s="54">
        <f t="shared" si="0"/>
        <v>0</v>
      </c>
      <c r="M13" s="54">
        <f t="shared" si="0"/>
        <v>19518</v>
      </c>
      <c r="N13" s="54">
        <f t="shared" si="0"/>
        <v>0</v>
      </c>
      <c r="O13" s="54">
        <f t="shared" si="0"/>
        <v>0</v>
      </c>
      <c r="P13" s="54">
        <f t="shared" si="0"/>
        <v>0</v>
      </c>
      <c r="Q13" s="54">
        <f t="shared" si="0"/>
        <v>0</v>
      </c>
      <c r="R13" s="254">
        <f aca="true" t="shared" si="1" ref="R13:R21">F13+G13+H13+I13+J13+K13+L13+M13+N13+O13+P13+Q13</f>
        <v>19518</v>
      </c>
    </row>
    <row r="14" spans="1:18" ht="25.5">
      <c r="A14" s="150" t="s">
        <v>190</v>
      </c>
      <c r="B14" s="151" t="s">
        <v>230</v>
      </c>
      <c r="C14" s="152"/>
      <c r="D14" s="35" t="s">
        <v>231</v>
      </c>
      <c r="E14" s="139"/>
      <c r="F14" s="54"/>
      <c r="G14" s="54"/>
      <c r="H14" s="54"/>
      <c r="I14" s="54"/>
      <c r="J14" s="281"/>
      <c r="K14" s="54"/>
      <c r="L14" s="54"/>
      <c r="M14" s="54">
        <v>19518</v>
      </c>
      <c r="N14" s="54"/>
      <c r="O14" s="54"/>
      <c r="P14" s="54"/>
      <c r="Q14" s="54"/>
      <c r="R14" s="254">
        <f t="shared" si="1"/>
        <v>19518</v>
      </c>
    </row>
    <row r="15" spans="1:18" ht="25.5">
      <c r="A15" s="133" t="s">
        <v>191</v>
      </c>
      <c r="B15" s="152"/>
      <c r="C15" s="152"/>
      <c r="D15" s="45" t="s">
        <v>232</v>
      </c>
      <c r="E15" s="54"/>
      <c r="F15" s="54"/>
      <c r="G15" s="54"/>
      <c r="H15" s="54"/>
      <c r="I15" s="54"/>
      <c r="J15" s="54"/>
      <c r="K15" s="54"/>
      <c r="L15" s="54"/>
      <c r="M15" s="54"/>
      <c r="N15" s="54"/>
      <c r="O15" s="54"/>
      <c r="P15" s="52"/>
      <c r="Q15" s="52"/>
      <c r="R15" s="52">
        <f t="shared" si="1"/>
        <v>0</v>
      </c>
    </row>
    <row r="16" spans="1:18" ht="51" customHeight="1">
      <c r="A16" s="42" t="s">
        <v>386</v>
      </c>
      <c r="B16" s="361" t="s">
        <v>233</v>
      </c>
      <c r="C16" s="362"/>
      <c r="D16" s="363"/>
      <c r="E16" s="139"/>
      <c r="F16" s="54"/>
      <c r="G16" s="54"/>
      <c r="H16" s="54"/>
      <c r="I16" s="54"/>
      <c r="J16" s="54">
        <f>SUM(J17+J18+J19)</f>
        <v>0</v>
      </c>
      <c r="K16" s="54">
        <f>SUM(K17+K18+K19)</f>
        <v>0</v>
      </c>
      <c r="L16" s="54">
        <f>SUM(L17+L18+L19)</f>
        <v>0</v>
      </c>
      <c r="M16" s="54">
        <f>SUM(M17+M18+M19)</f>
        <v>0</v>
      </c>
      <c r="N16" s="54"/>
      <c r="O16" s="54"/>
      <c r="P16" s="52"/>
      <c r="Q16" s="52"/>
      <c r="R16" s="52">
        <f t="shared" si="1"/>
        <v>0</v>
      </c>
    </row>
    <row r="17" spans="1:18" ht="12.75">
      <c r="A17" s="57" t="s">
        <v>192</v>
      </c>
      <c r="B17" s="153"/>
      <c r="C17" s="152"/>
      <c r="D17" s="35" t="s">
        <v>234</v>
      </c>
      <c r="E17" s="54"/>
      <c r="F17" s="54"/>
      <c r="G17" s="54"/>
      <c r="H17" s="54"/>
      <c r="I17" s="54"/>
      <c r="J17" s="54"/>
      <c r="K17" s="54"/>
      <c r="L17" s="54"/>
      <c r="M17" s="54"/>
      <c r="N17" s="54"/>
      <c r="O17" s="54"/>
      <c r="P17" s="52"/>
      <c r="Q17" s="52"/>
      <c r="R17" s="52">
        <f t="shared" si="1"/>
        <v>0</v>
      </c>
    </row>
    <row r="18" spans="1:18" ht="12.75">
      <c r="A18" s="42" t="s">
        <v>193</v>
      </c>
      <c r="B18" s="153"/>
      <c r="C18" s="152"/>
      <c r="D18" s="35" t="s">
        <v>235</v>
      </c>
      <c r="E18" s="139"/>
      <c r="F18" s="54"/>
      <c r="G18" s="54"/>
      <c r="H18" s="54"/>
      <c r="I18" s="54"/>
      <c r="J18" s="54"/>
      <c r="K18" s="54"/>
      <c r="L18" s="54"/>
      <c r="M18" s="54"/>
      <c r="N18" s="54"/>
      <c r="O18" s="54"/>
      <c r="P18" s="52"/>
      <c r="Q18" s="52"/>
      <c r="R18" s="52">
        <v>0</v>
      </c>
    </row>
    <row r="19" spans="1:18" ht="12.75">
      <c r="A19" s="42" t="s">
        <v>327</v>
      </c>
      <c r="B19" s="153"/>
      <c r="C19" s="152"/>
      <c r="D19" s="35" t="s">
        <v>236</v>
      </c>
      <c r="E19" s="139"/>
      <c r="F19" s="54"/>
      <c r="G19" s="54"/>
      <c r="H19" s="54"/>
      <c r="I19" s="54"/>
      <c r="J19" s="54"/>
      <c r="K19" s="54"/>
      <c r="L19" s="54"/>
      <c r="M19" s="54"/>
      <c r="N19" s="54"/>
      <c r="O19" s="54"/>
      <c r="P19" s="52"/>
      <c r="Q19" s="52"/>
      <c r="R19" s="52">
        <f t="shared" si="1"/>
        <v>0</v>
      </c>
    </row>
    <row r="20" spans="1:18" ht="15" customHeight="1">
      <c r="A20" s="42" t="s">
        <v>390</v>
      </c>
      <c r="B20" s="149"/>
      <c r="C20" s="357" t="s">
        <v>357</v>
      </c>
      <c r="D20" s="358"/>
      <c r="E20" s="139"/>
      <c r="F20" s="54"/>
      <c r="G20" s="54"/>
      <c r="H20" s="54"/>
      <c r="I20" s="54"/>
      <c r="J20" s="54"/>
      <c r="K20" s="54"/>
      <c r="L20" s="54"/>
      <c r="M20" s="54"/>
      <c r="N20" s="54"/>
      <c r="O20" s="54"/>
      <c r="P20" s="52"/>
      <c r="Q20" s="52"/>
      <c r="R20" s="52">
        <f t="shared" si="1"/>
        <v>0</v>
      </c>
    </row>
    <row r="21" spans="1:18" ht="54.75" customHeight="1">
      <c r="A21" s="148" t="s">
        <v>391</v>
      </c>
      <c r="B21" s="354" t="s">
        <v>237</v>
      </c>
      <c r="C21" s="354"/>
      <c r="D21" s="354"/>
      <c r="E21" s="52"/>
      <c r="F21" s="254">
        <f>F12+F13-F16+F20</f>
        <v>48388</v>
      </c>
      <c r="G21" s="254">
        <f>SUM(G12+G20)</f>
        <v>7979675.37</v>
      </c>
      <c r="H21" s="254">
        <f>SUM(H12+H20)</f>
        <v>1810000.63</v>
      </c>
      <c r="I21" s="282">
        <f>SUM(I12+I20)</f>
        <v>0</v>
      </c>
      <c r="J21" s="254">
        <f>SUM(J12+J13)</f>
        <v>352389</v>
      </c>
      <c r="K21" s="254">
        <f aca="true" t="shared" si="2" ref="K21:Q21">K12+K13-K16</f>
        <v>24012</v>
      </c>
      <c r="L21" s="282">
        <f t="shared" si="2"/>
        <v>0</v>
      </c>
      <c r="M21" s="254">
        <f t="shared" si="2"/>
        <v>472849.31</v>
      </c>
      <c r="N21" s="52">
        <f t="shared" si="2"/>
        <v>0</v>
      </c>
      <c r="O21" s="52">
        <f t="shared" si="2"/>
        <v>0</v>
      </c>
      <c r="P21" s="52">
        <f t="shared" si="2"/>
        <v>0</v>
      </c>
      <c r="Q21" s="52">
        <f t="shared" si="2"/>
        <v>0</v>
      </c>
      <c r="R21" s="52">
        <f t="shared" si="1"/>
        <v>10687314.31</v>
      </c>
    </row>
    <row r="22" spans="1:18" ht="39.75" customHeight="1">
      <c r="A22" s="148" t="s">
        <v>392</v>
      </c>
      <c r="B22" s="343" t="s">
        <v>238</v>
      </c>
      <c r="C22" s="355"/>
      <c r="D22" s="356"/>
      <c r="E22" s="52" t="s">
        <v>187</v>
      </c>
      <c r="F22" s="254">
        <v>14821.44</v>
      </c>
      <c r="G22" s="254">
        <v>2435281.2</v>
      </c>
      <c r="H22" s="254">
        <v>1193653.21</v>
      </c>
      <c r="I22" s="52">
        <v>0</v>
      </c>
      <c r="J22" s="254">
        <v>352389</v>
      </c>
      <c r="K22" s="254">
        <v>24012</v>
      </c>
      <c r="L22" s="52">
        <v>0</v>
      </c>
      <c r="M22" s="52">
        <v>261930.78</v>
      </c>
      <c r="N22" s="33" t="s">
        <v>187</v>
      </c>
      <c r="O22" s="52"/>
      <c r="P22" s="52" t="s">
        <v>187</v>
      </c>
      <c r="Q22" s="52" t="s">
        <v>187</v>
      </c>
      <c r="R22" s="52">
        <f>F22+G22+H22+I22+J22+K22+L22+M22</f>
        <v>4282087.63</v>
      </c>
    </row>
    <row r="23" spans="1:18" ht="39.75" customHeight="1">
      <c r="A23" s="57" t="s">
        <v>395</v>
      </c>
      <c r="B23" s="153"/>
      <c r="C23" s="357" t="s">
        <v>239</v>
      </c>
      <c r="D23" s="358"/>
      <c r="E23" s="54" t="s">
        <v>187</v>
      </c>
      <c r="F23" s="54"/>
      <c r="G23" s="54"/>
      <c r="H23" s="54"/>
      <c r="I23" s="54"/>
      <c r="J23" s="54"/>
      <c r="K23" s="54"/>
      <c r="L23" s="54"/>
      <c r="M23" s="54"/>
      <c r="N23" s="33" t="s">
        <v>187</v>
      </c>
      <c r="O23" s="54"/>
      <c r="P23" s="54" t="s">
        <v>187</v>
      </c>
      <c r="Q23" s="54" t="s">
        <v>187</v>
      </c>
      <c r="R23" s="52">
        <f aca="true" t="shared" si="3" ref="R23:R30">F23+G23+H23+I23+J23+K23+L23+M23</f>
        <v>0</v>
      </c>
    </row>
    <row r="24" spans="1:18" ht="38.25" customHeight="1">
      <c r="A24" s="57" t="s">
        <v>398</v>
      </c>
      <c r="B24" s="153"/>
      <c r="C24" s="357" t="s">
        <v>240</v>
      </c>
      <c r="D24" s="358"/>
      <c r="E24" s="54" t="s">
        <v>187</v>
      </c>
      <c r="F24" s="281">
        <v>907.19</v>
      </c>
      <c r="G24" s="281">
        <v>153800.17</v>
      </c>
      <c r="H24" s="54">
        <v>90098.28</v>
      </c>
      <c r="I24" s="54">
        <v>0</v>
      </c>
      <c r="J24" s="54">
        <v>0</v>
      </c>
      <c r="K24" s="54">
        <v>0</v>
      </c>
      <c r="L24" s="54">
        <v>0</v>
      </c>
      <c r="M24" s="54">
        <v>58814.13</v>
      </c>
      <c r="N24" s="33" t="s">
        <v>187</v>
      </c>
      <c r="O24" s="54"/>
      <c r="P24" s="54" t="s">
        <v>187</v>
      </c>
      <c r="Q24" s="54" t="s">
        <v>187</v>
      </c>
      <c r="R24" s="52">
        <f t="shared" si="3"/>
        <v>303619.77</v>
      </c>
    </row>
    <row r="25" spans="1:18" ht="51" customHeight="1">
      <c r="A25" s="57" t="s">
        <v>400</v>
      </c>
      <c r="B25" s="153"/>
      <c r="C25" s="357" t="s">
        <v>241</v>
      </c>
      <c r="D25" s="358"/>
      <c r="E25" s="54" t="s">
        <v>187</v>
      </c>
      <c r="F25" s="54"/>
      <c r="G25" s="54" t="s">
        <v>578</v>
      </c>
      <c r="H25" s="54"/>
      <c r="I25" s="54"/>
      <c r="J25" s="54"/>
      <c r="K25" s="54"/>
      <c r="L25" s="54"/>
      <c r="M25" s="54"/>
      <c r="N25" s="33" t="s">
        <v>187</v>
      </c>
      <c r="O25" s="54"/>
      <c r="P25" s="54" t="s">
        <v>187</v>
      </c>
      <c r="Q25" s="54" t="s">
        <v>187</v>
      </c>
      <c r="R25" s="52">
        <v>0</v>
      </c>
    </row>
    <row r="26" spans="1:18" ht="12.75">
      <c r="A26" s="154" t="s">
        <v>242</v>
      </c>
      <c r="B26" s="155"/>
      <c r="C26" s="43"/>
      <c r="D26" s="156" t="s">
        <v>234</v>
      </c>
      <c r="E26" s="33" t="s">
        <v>187</v>
      </c>
      <c r="F26" s="54"/>
      <c r="G26" s="54"/>
      <c r="H26" s="54"/>
      <c r="I26" s="54"/>
      <c r="J26" s="54"/>
      <c r="K26" s="54"/>
      <c r="L26" s="54"/>
      <c r="M26" s="54"/>
      <c r="N26" s="33" t="s">
        <v>187</v>
      </c>
      <c r="O26" s="33"/>
      <c r="P26" s="33" t="s">
        <v>187</v>
      </c>
      <c r="Q26" s="33" t="s">
        <v>187</v>
      </c>
      <c r="R26" s="52">
        <f t="shared" si="3"/>
        <v>0</v>
      </c>
    </row>
    <row r="27" spans="1:18" ht="12.75">
      <c r="A27" s="154" t="s">
        <v>243</v>
      </c>
      <c r="B27" s="155"/>
      <c r="C27" s="43"/>
      <c r="D27" s="156" t="s">
        <v>235</v>
      </c>
      <c r="E27" s="33" t="s">
        <v>187</v>
      </c>
      <c r="F27" s="54"/>
      <c r="G27" s="54"/>
      <c r="H27" s="54"/>
      <c r="I27" s="54"/>
      <c r="J27" s="54"/>
      <c r="K27" s="54"/>
      <c r="L27" s="54"/>
      <c r="M27" s="54"/>
      <c r="N27" s="33" t="s">
        <v>187</v>
      </c>
      <c r="O27" s="33"/>
      <c r="P27" s="33" t="s">
        <v>187</v>
      </c>
      <c r="Q27" s="33" t="s">
        <v>187</v>
      </c>
      <c r="R27" s="52">
        <f t="shared" si="3"/>
        <v>0</v>
      </c>
    </row>
    <row r="28" spans="1:18" ht="12.75">
      <c r="A28" s="154" t="s">
        <v>244</v>
      </c>
      <c r="B28" s="155"/>
      <c r="C28" s="43"/>
      <c r="D28" s="156" t="s">
        <v>236</v>
      </c>
      <c r="E28" s="33" t="s">
        <v>187</v>
      </c>
      <c r="F28" s="54"/>
      <c r="G28" s="54"/>
      <c r="H28" s="54"/>
      <c r="I28" s="54"/>
      <c r="J28" s="54"/>
      <c r="K28" s="54"/>
      <c r="L28" s="54"/>
      <c r="M28" s="54"/>
      <c r="N28" s="33" t="s">
        <v>187</v>
      </c>
      <c r="O28" s="33"/>
      <c r="P28" s="33" t="s">
        <v>187</v>
      </c>
      <c r="Q28" s="33" t="s">
        <v>187</v>
      </c>
      <c r="R28" s="52">
        <f t="shared" si="3"/>
        <v>0</v>
      </c>
    </row>
    <row r="29" spans="1:18" ht="15" customHeight="1">
      <c r="A29" s="57" t="s">
        <v>402</v>
      </c>
      <c r="B29" s="155"/>
      <c r="C29" s="359" t="s">
        <v>357</v>
      </c>
      <c r="D29" s="360"/>
      <c r="E29" s="33" t="s">
        <v>187</v>
      </c>
      <c r="F29" s="54"/>
      <c r="G29" s="54"/>
      <c r="H29" s="54"/>
      <c r="I29" s="54"/>
      <c r="J29" s="54"/>
      <c r="K29" s="54"/>
      <c r="L29" s="54"/>
      <c r="M29" s="54"/>
      <c r="N29" s="33" t="s">
        <v>187</v>
      </c>
      <c r="O29" s="54"/>
      <c r="P29" s="54" t="s">
        <v>187</v>
      </c>
      <c r="Q29" s="54" t="s">
        <v>187</v>
      </c>
      <c r="R29" s="52">
        <f t="shared" si="3"/>
        <v>0</v>
      </c>
    </row>
    <row r="30" spans="1:18" ht="54.75" customHeight="1">
      <c r="A30" s="148" t="s">
        <v>405</v>
      </c>
      <c r="B30" s="343" t="s">
        <v>245</v>
      </c>
      <c r="C30" s="355"/>
      <c r="D30" s="356"/>
      <c r="E30" s="52" t="s">
        <v>187</v>
      </c>
      <c r="F30" s="254">
        <f>F22+F23+F24-F25+F29</f>
        <v>15728.630000000001</v>
      </c>
      <c r="G30" s="254">
        <v>2589081.37</v>
      </c>
      <c r="H30" s="254">
        <f>H22+H23+H24-H25+H29</f>
        <v>1283751.49</v>
      </c>
      <c r="I30" s="52">
        <f>I22+I23+I24+I25</f>
        <v>0</v>
      </c>
      <c r="J30" s="254">
        <f>J22+J23+J24-J25</f>
        <v>352389</v>
      </c>
      <c r="K30" s="254">
        <f>K22+K23+K24+K25</f>
        <v>24012</v>
      </c>
      <c r="L30" s="52">
        <f>L22+L23+L24+L25</f>
        <v>0</v>
      </c>
      <c r="M30" s="254">
        <f>M22+M23+M24-M25</f>
        <v>320744.91</v>
      </c>
      <c r="N30" s="33" t="s">
        <v>187</v>
      </c>
      <c r="O30" s="52"/>
      <c r="P30" s="52" t="s">
        <v>187</v>
      </c>
      <c r="Q30" s="52" t="s">
        <v>187</v>
      </c>
      <c r="R30" s="254">
        <f t="shared" si="3"/>
        <v>4585707.4</v>
      </c>
    </row>
    <row r="31" spans="1:18" ht="39.75" customHeight="1">
      <c r="A31" s="148" t="s">
        <v>406</v>
      </c>
      <c r="B31" s="367" t="s">
        <v>246</v>
      </c>
      <c r="C31" s="368"/>
      <c r="D31" s="356"/>
      <c r="E31" s="52" t="s">
        <v>187</v>
      </c>
      <c r="F31" s="52"/>
      <c r="G31" s="52"/>
      <c r="H31" s="52"/>
      <c r="I31" s="157"/>
      <c r="J31" s="52"/>
      <c r="K31" s="52"/>
      <c r="L31" s="157"/>
      <c r="M31" s="52"/>
      <c r="N31" s="33" t="s">
        <v>187</v>
      </c>
      <c r="O31" s="52"/>
      <c r="P31" s="52"/>
      <c r="Q31" s="52"/>
      <c r="R31" s="52"/>
    </row>
    <row r="32" spans="1:18" ht="39.75" customHeight="1">
      <c r="A32" s="57" t="s">
        <v>407</v>
      </c>
      <c r="B32" s="153"/>
      <c r="C32" s="357" t="s">
        <v>247</v>
      </c>
      <c r="D32" s="358"/>
      <c r="E32" s="54" t="s">
        <v>187</v>
      </c>
      <c r="F32" s="54"/>
      <c r="G32" s="54"/>
      <c r="H32" s="54"/>
      <c r="I32" s="158"/>
      <c r="J32" s="54"/>
      <c r="K32" s="54"/>
      <c r="L32" s="158"/>
      <c r="M32" s="54"/>
      <c r="N32" s="33" t="s">
        <v>187</v>
      </c>
      <c r="O32" s="54"/>
      <c r="P32" s="54"/>
      <c r="Q32" s="54"/>
      <c r="R32" s="54"/>
    </row>
    <row r="33" spans="1:18" ht="29.25" customHeight="1">
      <c r="A33" s="57" t="s">
        <v>409</v>
      </c>
      <c r="B33" s="153"/>
      <c r="C33" s="357" t="s">
        <v>248</v>
      </c>
      <c r="D33" s="358"/>
      <c r="E33" s="41" t="s">
        <v>187</v>
      </c>
      <c r="F33" s="41"/>
      <c r="G33" s="41"/>
      <c r="H33" s="41"/>
      <c r="I33" s="159"/>
      <c r="J33" s="41"/>
      <c r="K33" s="41"/>
      <c r="L33" s="159"/>
      <c r="M33" s="41"/>
      <c r="N33" s="33" t="s">
        <v>187</v>
      </c>
      <c r="O33" s="41"/>
      <c r="P33" s="41"/>
      <c r="Q33" s="41"/>
      <c r="R33" s="41"/>
    </row>
    <row r="34" spans="1:18" ht="39.75" customHeight="1">
      <c r="A34" s="57" t="s">
        <v>412</v>
      </c>
      <c r="B34" s="153"/>
      <c r="C34" s="357" t="s">
        <v>249</v>
      </c>
      <c r="D34" s="358"/>
      <c r="E34" s="54" t="s">
        <v>187</v>
      </c>
      <c r="F34" s="54"/>
      <c r="G34" s="54"/>
      <c r="H34" s="54"/>
      <c r="I34" s="158"/>
      <c r="J34" s="54"/>
      <c r="K34" s="54"/>
      <c r="L34" s="158"/>
      <c r="M34" s="54"/>
      <c r="N34" s="33" t="s">
        <v>187</v>
      </c>
      <c r="O34" s="54"/>
      <c r="P34" s="54"/>
      <c r="Q34" s="54"/>
      <c r="R34" s="54"/>
    </row>
    <row r="35" spans="1:18" ht="45.75" customHeight="1">
      <c r="A35" s="57" t="s">
        <v>415</v>
      </c>
      <c r="B35" s="153"/>
      <c r="C35" s="357" t="s">
        <v>250</v>
      </c>
      <c r="D35" s="358"/>
      <c r="E35" s="54" t="s">
        <v>187</v>
      </c>
      <c r="F35" s="54"/>
      <c r="G35" s="54"/>
      <c r="H35" s="54"/>
      <c r="I35" s="158"/>
      <c r="J35" s="54"/>
      <c r="K35" s="54"/>
      <c r="L35" s="158"/>
      <c r="M35" s="54"/>
      <c r="N35" s="33" t="s">
        <v>187</v>
      </c>
      <c r="O35" s="54"/>
      <c r="P35" s="54"/>
      <c r="Q35" s="54"/>
      <c r="R35" s="54"/>
    </row>
    <row r="36" spans="1:18" ht="12.75">
      <c r="A36" s="154" t="s">
        <v>251</v>
      </c>
      <c r="B36" s="155"/>
      <c r="C36" s="43"/>
      <c r="D36" s="156" t="s">
        <v>234</v>
      </c>
      <c r="E36" s="33" t="s">
        <v>187</v>
      </c>
      <c r="F36" s="54"/>
      <c r="G36" s="54"/>
      <c r="H36" s="54"/>
      <c r="I36" s="158"/>
      <c r="J36" s="54"/>
      <c r="K36" s="54"/>
      <c r="L36" s="158"/>
      <c r="M36" s="54"/>
      <c r="N36" s="33" t="s">
        <v>187</v>
      </c>
      <c r="O36" s="54"/>
      <c r="P36" s="54"/>
      <c r="Q36" s="54"/>
      <c r="R36" s="54"/>
    </row>
    <row r="37" spans="1:18" ht="12.75">
      <c r="A37" s="154" t="s">
        <v>252</v>
      </c>
      <c r="B37" s="155"/>
      <c r="C37" s="43"/>
      <c r="D37" s="156" t="s">
        <v>235</v>
      </c>
      <c r="E37" s="33" t="s">
        <v>187</v>
      </c>
      <c r="F37" s="54"/>
      <c r="G37" s="54"/>
      <c r="H37" s="54"/>
      <c r="I37" s="158"/>
      <c r="J37" s="54"/>
      <c r="K37" s="54"/>
      <c r="L37" s="158"/>
      <c r="M37" s="54"/>
      <c r="N37" s="33" t="s">
        <v>187</v>
      </c>
      <c r="O37" s="54"/>
      <c r="P37" s="54"/>
      <c r="Q37" s="54"/>
      <c r="R37" s="54"/>
    </row>
    <row r="38" spans="1:18" ht="12.75">
      <c r="A38" s="154" t="s">
        <v>253</v>
      </c>
      <c r="B38" s="155"/>
      <c r="C38" s="43"/>
      <c r="D38" s="156" t="s">
        <v>236</v>
      </c>
      <c r="E38" s="33" t="s">
        <v>187</v>
      </c>
      <c r="F38" s="54"/>
      <c r="G38" s="54"/>
      <c r="H38" s="54"/>
      <c r="I38" s="158"/>
      <c r="J38" s="54"/>
      <c r="K38" s="54"/>
      <c r="L38" s="158"/>
      <c r="M38" s="54"/>
      <c r="N38" s="33" t="s">
        <v>187</v>
      </c>
      <c r="O38" s="54"/>
      <c r="P38" s="54"/>
      <c r="Q38" s="54"/>
      <c r="R38" s="54"/>
    </row>
    <row r="39" spans="1:18" ht="15" customHeight="1">
      <c r="A39" s="57" t="s">
        <v>419</v>
      </c>
      <c r="B39" s="155"/>
      <c r="C39" s="359" t="s">
        <v>357</v>
      </c>
      <c r="D39" s="360"/>
      <c r="E39" s="54" t="s">
        <v>187</v>
      </c>
      <c r="F39" s="54"/>
      <c r="G39" s="54"/>
      <c r="H39" s="54"/>
      <c r="I39" s="158"/>
      <c r="J39" s="158"/>
      <c r="K39" s="158"/>
      <c r="L39" s="158"/>
      <c r="M39" s="54"/>
      <c r="N39" s="33" t="s">
        <v>187</v>
      </c>
      <c r="O39" s="54"/>
      <c r="P39" s="54"/>
      <c r="Q39" s="54"/>
      <c r="R39" s="54"/>
    </row>
    <row r="40" spans="1:18" ht="54.75" customHeight="1">
      <c r="A40" s="148" t="s">
        <v>421</v>
      </c>
      <c r="B40" s="364" t="s">
        <v>302</v>
      </c>
      <c r="C40" s="364"/>
      <c r="D40" s="364"/>
      <c r="E40" s="52" t="s">
        <v>187</v>
      </c>
      <c r="F40" s="52"/>
      <c r="G40" s="52"/>
      <c r="H40" s="52"/>
      <c r="I40" s="52"/>
      <c r="J40" s="52"/>
      <c r="K40" s="52"/>
      <c r="L40" s="52"/>
      <c r="M40" s="52"/>
      <c r="N40" s="30" t="s">
        <v>187</v>
      </c>
      <c r="O40" s="52"/>
      <c r="P40" s="52"/>
      <c r="Q40" s="52"/>
      <c r="R40" s="52"/>
    </row>
    <row r="41" spans="1:18" ht="30.75" customHeight="1">
      <c r="A41" s="148" t="s">
        <v>423</v>
      </c>
      <c r="B41" s="367" t="s">
        <v>569</v>
      </c>
      <c r="C41" s="368"/>
      <c r="D41" s="369"/>
      <c r="E41" s="52"/>
      <c r="F41" s="52" t="s">
        <v>187</v>
      </c>
      <c r="G41" s="52" t="s">
        <v>187</v>
      </c>
      <c r="H41" s="52" t="s">
        <v>187</v>
      </c>
      <c r="I41" s="52"/>
      <c r="J41" s="52" t="s">
        <v>187</v>
      </c>
      <c r="K41" s="52" t="s">
        <v>187</v>
      </c>
      <c r="L41" s="52"/>
      <c r="M41" s="52" t="s">
        <v>187</v>
      </c>
      <c r="N41" s="52"/>
      <c r="O41" s="52" t="s">
        <v>187</v>
      </c>
      <c r="P41" s="52" t="s">
        <v>187</v>
      </c>
      <c r="Q41" s="52" t="s">
        <v>187</v>
      </c>
      <c r="R41" s="52"/>
    </row>
    <row r="42" spans="1:18" ht="45" customHeight="1">
      <c r="A42" s="57" t="s">
        <v>425</v>
      </c>
      <c r="B42" s="370" t="s">
        <v>570</v>
      </c>
      <c r="C42" s="371"/>
      <c r="D42" s="372"/>
      <c r="E42" s="52"/>
      <c r="F42" s="52"/>
      <c r="G42" s="52"/>
      <c r="H42" s="52"/>
      <c r="I42" s="52"/>
      <c r="J42" s="52"/>
      <c r="K42" s="52"/>
      <c r="L42" s="52"/>
      <c r="M42" s="52"/>
      <c r="N42" s="52"/>
      <c r="O42" s="52"/>
      <c r="P42" s="52"/>
      <c r="Q42" s="52"/>
      <c r="R42" s="52"/>
    </row>
    <row r="43" spans="1:18" ht="39.75" customHeight="1">
      <c r="A43" s="57" t="s">
        <v>426</v>
      </c>
      <c r="B43" s="153"/>
      <c r="C43" s="357" t="s">
        <v>571</v>
      </c>
      <c r="D43" s="358"/>
      <c r="E43" s="54"/>
      <c r="F43" s="54" t="s">
        <v>187</v>
      </c>
      <c r="G43" s="54" t="s">
        <v>187</v>
      </c>
      <c r="H43" s="54" t="s">
        <v>187</v>
      </c>
      <c r="I43" s="54"/>
      <c r="J43" s="54" t="s">
        <v>187</v>
      </c>
      <c r="K43" s="54" t="s">
        <v>187</v>
      </c>
      <c r="L43" s="54"/>
      <c r="M43" s="54" t="s">
        <v>187</v>
      </c>
      <c r="N43" s="54"/>
      <c r="O43" s="54" t="s">
        <v>187</v>
      </c>
      <c r="P43" s="54" t="s">
        <v>187</v>
      </c>
      <c r="Q43" s="54" t="s">
        <v>187</v>
      </c>
      <c r="R43" s="54"/>
    </row>
    <row r="44" spans="1:18" ht="45" customHeight="1">
      <c r="A44" s="57" t="s">
        <v>12</v>
      </c>
      <c r="B44" s="151"/>
      <c r="C44" s="357" t="s">
        <v>572</v>
      </c>
      <c r="D44" s="358"/>
      <c r="E44" s="33"/>
      <c r="F44" s="33" t="s">
        <v>187</v>
      </c>
      <c r="G44" s="33" t="s">
        <v>187</v>
      </c>
      <c r="H44" s="33" t="s">
        <v>187</v>
      </c>
      <c r="I44" s="33"/>
      <c r="J44" s="33" t="s">
        <v>187</v>
      </c>
      <c r="K44" s="33" t="s">
        <v>187</v>
      </c>
      <c r="L44" s="33"/>
      <c r="M44" s="33" t="s">
        <v>187</v>
      </c>
      <c r="N44" s="33"/>
      <c r="O44" s="33" t="s">
        <v>187</v>
      </c>
      <c r="P44" s="33" t="s">
        <v>187</v>
      </c>
      <c r="Q44" s="33" t="s">
        <v>187</v>
      </c>
      <c r="R44" s="33"/>
    </row>
    <row r="45" spans="1:18" ht="12.75">
      <c r="A45" s="154" t="s">
        <v>254</v>
      </c>
      <c r="B45" s="160"/>
      <c r="C45" s="43"/>
      <c r="D45" s="156" t="s">
        <v>573</v>
      </c>
      <c r="E45" s="33"/>
      <c r="F45" s="33" t="s">
        <v>187</v>
      </c>
      <c r="G45" s="33" t="s">
        <v>187</v>
      </c>
      <c r="H45" s="33" t="s">
        <v>187</v>
      </c>
      <c r="I45" s="33"/>
      <c r="J45" s="33" t="s">
        <v>187</v>
      </c>
      <c r="K45" s="33" t="s">
        <v>187</v>
      </c>
      <c r="L45" s="33"/>
      <c r="M45" s="33" t="s">
        <v>187</v>
      </c>
      <c r="N45" s="33"/>
      <c r="O45" s="33" t="s">
        <v>187</v>
      </c>
      <c r="P45" s="33" t="s">
        <v>187</v>
      </c>
      <c r="Q45" s="33" t="s">
        <v>187</v>
      </c>
      <c r="R45" s="33"/>
    </row>
    <row r="46" spans="1:18" ht="12.75">
      <c r="A46" s="154" t="s">
        <v>255</v>
      </c>
      <c r="B46" s="160"/>
      <c r="C46" s="43"/>
      <c r="D46" s="156" t="s">
        <v>574</v>
      </c>
      <c r="E46" s="33"/>
      <c r="F46" s="33" t="s">
        <v>187</v>
      </c>
      <c r="G46" s="33" t="s">
        <v>187</v>
      </c>
      <c r="H46" s="33" t="s">
        <v>187</v>
      </c>
      <c r="I46" s="33"/>
      <c r="J46" s="33" t="s">
        <v>187</v>
      </c>
      <c r="K46" s="33" t="s">
        <v>187</v>
      </c>
      <c r="L46" s="33"/>
      <c r="M46" s="33" t="s">
        <v>187</v>
      </c>
      <c r="N46" s="33"/>
      <c r="O46" s="33" t="s">
        <v>187</v>
      </c>
      <c r="P46" s="33" t="s">
        <v>187</v>
      </c>
      <c r="Q46" s="33" t="s">
        <v>187</v>
      </c>
      <c r="R46" s="33"/>
    </row>
    <row r="47" spans="1:18" ht="12.75">
      <c r="A47" s="154" t="s">
        <v>256</v>
      </c>
      <c r="B47" s="160"/>
      <c r="C47" s="43"/>
      <c r="D47" s="156" t="s">
        <v>575</v>
      </c>
      <c r="E47" s="33"/>
      <c r="F47" s="33" t="s">
        <v>187</v>
      </c>
      <c r="G47" s="33" t="s">
        <v>187</v>
      </c>
      <c r="H47" s="33" t="s">
        <v>187</v>
      </c>
      <c r="I47" s="33"/>
      <c r="J47" s="33" t="s">
        <v>187</v>
      </c>
      <c r="K47" s="33" t="s">
        <v>187</v>
      </c>
      <c r="L47" s="33"/>
      <c r="M47" s="33" t="s">
        <v>187</v>
      </c>
      <c r="N47" s="33"/>
      <c r="O47" s="33" t="s">
        <v>187</v>
      </c>
      <c r="P47" s="33" t="s">
        <v>187</v>
      </c>
      <c r="Q47" s="33" t="s">
        <v>187</v>
      </c>
      <c r="R47" s="33"/>
    </row>
    <row r="48" spans="1:18" ht="15" customHeight="1">
      <c r="A48" s="57" t="s">
        <v>429</v>
      </c>
      <c r="B48" s="155"/>
      <c r="C48" s="359" t="s">
        <v>576</v>
      </c>
      <c r="D48" s="360"/>
      <c r="E48" s="54"/>
      <c r="F48" s="54" t="s">
        <v>187</v>
      </c>
      <c r="G48" s="54" t="s">
        <v>187</v>
      </c>
      <c r="H48" s="54" t="s">
        <v>187</v>
      </c>
      <c r="I48" s="54"/>
      <c r="J48" s="54" t="s">
        <v>187</v>
      </c>
      <c r="K48" s="54" t="s">
        <v>187</v>
      </c>
      <c r="L48" s="54"/>
      <c r="M48" s="54" t="s">
        <v>187</v>
      </c>
      <c r="N48" s="54"/>
      <c r="O48" s="54" t="s">
        <v>187</v>
      </c>
      <c r="P48" s="54" t="s">
        <v>187</v>
      </c>
      <c r="Q48" s="54" t="s">
        <v>187</v>
      </c>
      <c r="R48" s="54"/>
    </row>
    <row r="49" spans="1:18" ht="41.25" customHeight="1">
      <c r="A49" s="148" t="s">
        <v>431</v>
      </c>
      <c r="B49" s="343" t="s">
        <v>577</v>
      </c>
      <c r="C49" s="355"/>
      <c r="D49" s="356"/>
      <c r="E49" s="30"/>
      <c r="F49" s="30" t="s">
        <v>187</v>
      </c>
      <c r="G49" s="30" t="s">
        <v>187</v>
      </c>
      <c r="H49" s="30" t="s">
        <v>187</v>
      </c>
      <c r="I49" s="30"/>
      <c r="J49" s="30" t="s">
        <v>187</v>
      </c>
      <c r="K49" s="30" t="s">
        <v>187</v>
      </c>
      <c r="L49" s="30"/>
      <c r="M49" s="30" t="s">
        <v>187</v>
      </c>
      <c r="N49" s="30"/>
      <c r="O49" s="30" t="s">
        <v>187</v>
      </c>
      <c r="P49" s="30" t="s">
        <v>187</v>
      </c>
      <c r="Q49" s="30" t="s">
        <v>187</v>
      </c>
      <c r="R49" s="30"/>
    </row>
    <row r="50" spans="1:18" ht="54.75" customHeight="1">
      <c r="A50" s="148" t="s">
        <v>13</v>
      </c>
      <c r="B50" s="364" t="s">
        <v>303</v>
      </c>
      <c r="C50" s="364"/>
      <c r="D50" s="364"/>
      <c r="E50" s="52"/>
      <c r="F50" s="254">
        <f>SUM(F21-F30-F40)</f>
        <v>32659.37</v>
      </c>
      <c r="G50" s="254">
        <f aca="true" t="shared" si="4" ref="G50:O50">SUM(G21-G30-G40)</f>
        <v>5390594</v>
      </c>
      <c r="H50" s="52">
        <f t="shared" si="4"/>
        <v>526249.1399999999</v>
      </c>
      <c r="I50" s="52">
        <f t="shared" si="4"/>
        <v>0</v>
      </c>
      <c r="J50" s="331">
        <f t="shared" si="4"/>
        <v>0</v>
      </c>
      <c r="K50" s="52">
        <f t="shared" si="4"/>
        <v>0</v>
      </c>
      <c r="L50" s="52">
        <f t="shared" si="4"/>
        <v>0</v>
      </c>
      <c r="M50" s="254">
        <f t="shared" si="4"/>
        <v>152104.40000000002</v>
      </c>
      <c r="N50" s="52">
        <v>0</v>
      </c>
      <c r="O50" s="52">
        <f t="shared" si="4"/>
        <v>0</v>
      </c>
      <c r="P50" s="52">
        <v>0</v>
      </c>
      <c r="Q50" s="52">
        <v>0</v>
      </c>
      <c r="R50" s="52">
        <f>SUM(F50+G50+H50+J50+M50)</f>
        <v>6101606.91</v>
      </c>
    </row>
    <row r="51" spans="1:18" ht="54.75" customHeight="1">
      <c r="A51" s="148" t="s">
        <v>435</v>
      </c>
      <c r="B51" s="364" t="s">
        <v>304</v>
      </c>
      <c r="C51" s="364"/>
      <c r="D51" s="364"/>
      <c r="E51" s="52"/>
      <c r="F51" s="254">
        <f aca="true" t="shared" si="5" ref="F51:M51">SUM(F12-F22-F31+W56)</f>
        <v>33566.56</v>
      </c>
      <c r="G51" s="254">
        <f t="shared" si="5"/>
        <v>5544394.17</v>
      </c>
      <c r="H51" s="254">
        <f t="shared" si="5"/>
        <v>616347.4199999999</v>
      </c>
      <c r="I51" s="52">
        <f t="shared" si="5"/>
        <v>0</v>
      </c>
      <c r="J51" s="52">
        <v>0</v>
      </c>
      <c r="K51" s="52"/>
      <c r="L51" s="52">
        <f t="shared" si="5"/>
        <v>0</v>
      </c>
      <c r="M51" s="52">
        <f t="shared" si="5"/>
        <v>191400.53</v>
      </c>
      <c r="N51" s="52">
        <v>0</v>
      </c>
      <c r="O51" s="52">
        <f>SUM(O12-O22-O31+AF56)</f>
        <v>0</v>
      </c>
      <c r="P51" s="52">
        <v>0</v>
      </c>
      <c r="Q51" s="52">
        <v>0</v>
      </c>
      <c r="R51" s="52">
        <f>SUM(R12-R22-R31+AI56)</f>
        <v>6385708.680000001</v>
      </c>
    </row>
    <row r="52" spans="1:18" ht="12.75">
      <c r="A52" s="38" t="s">
        <v>257</v>
      </c>
      <c r="B52" s="38"/>
      <c r="C52" s="38"/>
      <c r="D52" s="38"/>
      <c r="E52" s="38"/>
      <c r="F52" s="38"/>
      <c r="G52" s="38"/>
      <c r="H52" s="47"/>
      <c r="I52" s="47"/>
      <c r="J52" s="47"/>
      <c r="K52" s="47"/>
      <c r="L52" s="47"/>
      <c r="M52" s="47"/>
      <c r="N52" s="47"/>
      <c r="O52" s="47"/>
      <c r="P52" s="47"/>
      <c r="Q52" s="47"/>
      <c r="R52" s="47"/>
    </row>
    <row r="53" spans="1:18" ht="12.75">
      <c r="A53" s="38" t="s">
        <v>258</v>
      </c>
      <c r="B53" s="38"/>
      <c r="C53" s="38"/>
      <c r="D53" s="38"/>
      <c r="E53" s="38"/>
      <c r="F53" s="38"/>
      <c r="G53" s="38"/>
      <c r="H53" s="47"/>
      <c r="I53" s="47"/>
      <c r="J53" s="47"/>
      <c r="K53" s="47"/>
      <c r="L53" s="47"/>
      <c r="M53" s="47"/>
      <c r="N53" s="47"/>
      <c r="O53" s="47"/>
      <c r="P53" s="47"/>
      <c r="Q53" s="47"/>
      <c r="R53" s="47"/>
    </row>
    <row r="54" spans="1:18" ht="12.75">
      <c r="A54" s="28" t="s">
        <v>568</v>
      </c>
      <c r="B54" s="214"/>
      <c r="C54" s="214"/>
      <c r="D54" s="214"/>
      <c r="E54" s="214"/>
      <c r="F54" s="214"/>
      <c r="G54" s="214"/>
      <c r="H54" s="214"/>
      <c r="I54" s="214"/>
      <c r="J54" s="214"/>
      <c r="K54" s="214"/>
      <c r="L54" s="47"/>
      <c r="M54" s="47"/>
      <c r="N54" s="47"/>
      <c r="O54" s="47"/>
      <c r="P54" s="47"/>
      <c r="Q54" s="47"/>
      <c r="R54" s="47"/>
    </row>
    <row r="55" spans="1:18" ht="12.75">
      <c r="A55" s="38"/>
      <c r="B55" s="47"/>
      <c r="C55" s="47"/>
      <c r="D55" s="47"/>
      <c r="E55" s="47"/>
      <c r="F55" s="47"/>
      <c r="G55" s="47"/>
      <c r="H55" s="47"/>
      <c r="I55" s="47"/>
      <c r="J55" s="47"/>
      <c r="K55" s="47"/>
      <c r="L55" s="47"/>
      <c r="M55" s="47"/>
      <c r="N55" s="47"/>
      <c r="O55" s="47"/>
      <c r="P55" s="47"/>
      <c r="Q55" s="47"/>
      <c r="R55" s="47"/>
    </row>
    <row r="56" spans="1:18" ht="12.75">
      <c r="A56" s="38"/>
      <c r="B56" s="47"/>
      <c r="C56" s="47"/>
      <c r="D56" s="47"/>
      <c r="E56" s="47"/>
      <c r="F56" s="47"/>
      <c r="G56" s="47"/>
      <c r="H56" s="47"/>
      <c r="I56" s="47"/>
      <c r="J56" s="47"/>
      <c r="K56" s="47"/>
      <c r="L56" s="47"/>
      <c r="M56" s="47"/>
      <c r="N56" s="47"/>
      <c r="O56" s="47"/>
      <c r="P56" s="47"/>
      <c r="Q56" s="47"/>
      <c r="R56" s="47"/>
    </row>
    <row r="57" spans="1:18" ht="12.75">
      <c r="A57" s="38"/>
      <c r="B57" s="47"/>
      <c r="C57" s="47"/>
      <c r="D57" s="47"/>
      <c r="E57" s="47"/>
      <c r="F57" s="47"/>
      <c r="G57" s="47"/>
      <c r="H57" s="47"/>
      <c r="I57" s="47"/>
      <c r="J57" s="47"/>
      <c r="K57" s="47"/>
      <c r="L57" s="47"/>
      <c r="M57" s="47"/>
      <c r="N57" s="47"/>
      <c r="O57" s="47"/>
      <c r="P57" s="47"/>
      <c r="Q57" s="47"/>
      <c r="R57" s="47"/>
    </row>
    <row r="58" spans="1:18" ht="12.75">
      <c r="A58" s="38"/>
      <c r="B58" s="47"/>
      <c r="C58" s="47"/>
      <c r="D58" s="47"/>
      <c r="E58" s="47"/>
      <c r="F58" s="47"/>
      <c r="G58" s="47"/>
      <c r="H58" s="47"/>
      <c r="I58" s="47"/>
      <c r="J58" s="47"/>
      <c r="K58" s="47"/>
      <c r="L58" s="47"/>
      <c r="M58" s="47"/>
      <c r="N58" s="47"/>
      <c r="O58" s="47"/>
      <c r="P58" s="47"/>
      <c r="Q58" s="47"/>
      <c r="R58" s="47"/>
    </row>
    <row r="59" spans="1:18" ht="12.75">
      <c r="A59" s="38"/>
      <c r="B59" s="47"/>
      <c r="C59" s="47"/>
      <c r="D59" s="47"/>
      <c r="E59" s="47"/>
      <c r="F59" s="47"/>
      <c r="G59" s="47"/>
      <c r="H59" s="47"/>
      <c r="I59" s="47"/>
      <c r="J59" s="47"/>
      <c r="K59" s="47"/>
      <c r="L59" s="47"/>
      <c r="M59" s="47"/>
      <c r="N59" s="47"/>
      <c r="O59" s="47"/>
      <c r="P59" s="47"/>
      <c r="Q59" s="47"/>
      <c r="R59" s="47"/>
    </row>
    <row r="60" spans="1:18" ht="12.75">
      <c r="A60" s="38"/>
      <c r="B60" s="47"/>
      <c r="C60" s="47"/>
      <c r="D60" s="47"/>
      <c r="E60" s="47"/>
      <c r="F60" s="47"/>
      <c r="G60" s="47"/>
      <c r="H60" s="47"/>
      <c r="I60" s="47"/>
      <c r="J60" s="47"/>
      <c r="K60" s="47"/>
      <c r="L60" s="47"/>
      <c r="M60" s="47"/>
      <c r="N60" s="47"/>
      <c r="O60" s="47"/>
      <c r="P60" s="47"/>
      <c r="Q60" s="47"/>
      <c r="R60" s="47"/>
    </row>
    <row r="61" spans="1:18" ht="12.75">
      <c r="A61" s="38"/>
      <c r="B61" s="47"/>
      <c r="C61" s="47"/>
      <c r="D61" s="47"/>
      <c r="E61" s="47"/>
      <c r="F61" s="47"/>
      <c r="G61" s="47"/>
      <c r="H61" s="47"/>
      <c r="I61" s="47"/>
      <c r="J61" s="47"/>
      <c r="K61" s="47"/>
      <c r="L61" s="47"/>
      <c r="M61" s="47"/>
      <c r="N61" s="47"/>
      <c r="O61" s="47"/>
      <c r="P61" s="47"/>
      <c r="Q61" s="47"/>
      <c r="R61" s="47"/>
    </row>
    <row r="62" spans="1:18" ht="12.75">
      <c r="A62" s="38"/>
      <c r="B62" s="47"/>
      <c r="C62" s="47"/>
      <c r="D62" s="47"/>
      <c r="E62" s="47"/>
      <c r="F62" s="47"/>
      <c r="G62" s="47"/>
      <c r="H62" s="47"/>
      <c r="I62" s="47"/>
      <c r="J62" s="47"/>
      <c r="K62" s="47"/>
      <c r="L62" s="47"/>
      <c r="M62" s="47"/>
      <c r="N62" s="47"/>
      <c r="O62" s="47"/>
      <c r="P62" s="47"/>
      <c r="Q62" s="47"/>
      <c r="R62" s="47"/>
    </row>
    <row r="63" spans="1:18" ht="12.75">
      <c r="A63" s="38"/>
      <c r="B63" s="47"/>
      <c r="C63" s="47"/>
      <c r="D63" s="47"/>
      <c r="E63" s="47"/>
      <c r="F63" s="47"/>
      <c r="G63" s="47"/>
      <c r="H63" s="47"/>
      <c r="I63" s="47"/>
      <c r="J63" s="47"/>
      <c r="K63" s="47"/>
      <c r="L63" s="47"/>
      <c r="M63" s="47"/>
      <c r="N63" s="47"/>
      <c r="O63" s="47"/>
      <c r="P63" s="47"/>
      <c r="Q63" s="47"/>
      <c r="R63" s="47"/>
    </row>
    <row r="64" spans="1:18" ht="12.75">
      <c r="A64" s="38"/>
      <c r="B64" s="47"/>
      <c r="C64" s="47"/>
      <c r="D64" s="47"/>
      <c r="E64" s="47"/>
      <c r="F64" s="47"/>
      <c r="G64" s="47"/>
      <c r="H64" s="47"/>
      <c r="I64" s="47"/>
      <c r="J64" s="47"/>
      <c r="K64" s="47"/>
      <c r="L64" s="47"/>
      <c r="M64" s="47"/>
      <c r="N64" s="47"/>
      <c r="O64" s="47"/>
      <c r="P64" s="47"/>
      <c r="Q64" s="47"/>
      <c r="R64" s="47"/>
    </row>
    <row r="65" spans="1:18" ht="12.75">
      <c r="A65" s="38"/>
      <c r="B65" s="47"/>
      <c r="C65" s="47"/>
      <c r="D65" s="47"/>
      <c r="E65" s="47"/>
      <c r="F65" s="47"/>
      <c r="G65" s="47"/>
      <c r="H65" s="47"/>
      <c r="I65" s="47"/>
      <c r="J65" s="47"/>
      <c r="K65" s="47"/>
      <c r="L65" s="47"/>
      <c r="M65" s="47"/>
      <c r="N65" s="47"/>
      <c r="O65" s="47"/>
      <c r="P65" s="47"/>
      <c r="Q65" s="47"/>
      <c r="R65" s="47"/>
    </row>
    <row r="66" spans="1:18" ht="12.75">
      <c r="A66" s="38"/>
      <c r="B66" s="47"/>
      <c r="C66" s="47"/>
      <c r="D66" s="47"/>
      <c r="E66" s="47"/>
      <c r="F66" s="47"/>
      <c r="G66" s="47"/>
      <c r="H66" s="47"/>
      <c r="I66" s="47"/>
      <c r="J66" s="47"/>
      <c r="K66" s="47"/>
      <c r="L66" s="47"/>
      <c r="M66" s="47"/>
      <c r="N66" s="47"/>
      <c r="O66" s="47"/>
      <c r="P66" s="47"/>
      <c r="Q66" s="47"/>
      <c r="R66" s="47"/>
    </row>
    <row r="67" spans="1:18" ht="12.75">
      <c r="A67" s="38"/>
      <c r="B67" s="47"/>
      <c r="C67" s="47"/>
      <c r="D67" s="47"/>
      <c r="E67" s="47"/>
      <c r="F67" s="47"/>
      <c r="G67" s="47"/>
      <c r="H67" s="47"/>
      <c r="I67" s="47"/>
      <c r="J67" s="47"/>
      <c r="K67" s="47"/>
      <c r="L67" s="47"/>
      <c r="M67" s="47"/>
      <c r="N67" s="47"/>
      <c r="O67" s="47"/>
      <c r="P67" s="47"/>
      <c r="Q67" s="47"/>
      <c r="R67" s="47"/>
    </row>
    <row r="68" spans="1:18" ht="12.75">
      <c r="A68" s="38"/>
      <c r="B68" s="47"/>
      <c r="C68" s="47"/>
      <c r="D68" s="47"/>
      <c r="E68" s="47"/>
      <c r="F68" s="47"/>
      <c r="G68" s="47"/>
      <c r="H68" s="47"/>
      <c r="I68" s="47"/>
      <c r="J68" s="47"/>
      <c r="K68" s="47"/>
      <c r="L68" s="47"/>
      <c r="M68" s="47"/>
      <c r="N68" s="47"/>
      <c r="O68" s="47"/>
      <c r="P68" s="47"/>
      <c r="Q68" s="47"/>
      <c r="R68" s="47"/>
    </row>
    <row r="69" spans="1:11" ht="12.75">
      <c r="A69" s="38"/>
      <c r="B69" s="47"/>
      <c r="C69" s="47"/>
      <c r="D69" s="47"/>
      <c r="E69" s="47"/>
      <c r="F69" s="47"/>
      <c r="G69" s="47"/>
      <c r="H69" s="47"/>
      <c r="I69" s="47"/>
      <c r="J69" s="47"/>
      <c r="K69" s="47"/>
    </row>
  </sheetData>
  <sheetProtection/>
  <mergeCells count="43">
    <mergeCell ref="C33:D33"/>
    <mergeCell ref="C44:D44"/>
    <mergeCell ref="C48:D48"/>
    <mergeCell ref="C34:D34"/>
    <mergeCell ref="C35:D35"/>
    <mergeCell ref="C39:D39"/>
    <mergeCell ref="C43:D43"/>
    <mergeCell ref="B42:D42"/>
    <mergeCell ref="B50:D50"/>
    <mergeCell ref="B51:D51"/>
    <mergeCell ref="B12:D12"/>
    <mergeCell ref="B22:D22"/>
    <mergeCell ref="B30:D30"/>
    <mergeCell ref="B31:D31"/>
    <mergeCell ref="B41:D41"/>
    <mergeCell ref="B40:D40"/>
    <mergeCell ref="C13:D13"/>
    <mergeCell ref="C25:D25"/>
    <mergeCell ref="B11:D11"/>
    <mergeCell ref="B21:D21"/>
    <mergeCell ref="B49:D49"/>
    <mergeCell ref="Q9:Q10"/>
    <mergeCell ref="C20:D20"/>
    <mergeCell ref="C23:D23"/>
    <mergeCell ref="C24:D24"/>
    <mergeCell ref="C29:D29"/>
    <mergeCell ref="C32:D32"/>
    <mergeCell ref="B16:D16"/>
    <mergeCell ref="A5:R5"/>
    <mergeCell ref="A7:R7"/>
    <mergeCell ref="A9:A10"/>
    <mergeCell ref="B9:D10"/>
    <mergeCell ref="E9:E10"/>
    <mergeCell ref="P9:P10"/>
    <mergeCell ref="R9:R10"/>
    <mergeCell ref="K9:K10"/>
    <mergeCell ref="L9:L10"/>
    <mergeCell ref="M9:M10"/>
    <mergeCell ref="N9:O9"/>
    <mergeCell ref="F9:G9"/>
    <mergeCell ref="H9:H10"/>
    <mergeCell ref="I9:I10"/>
    <mergeCell ref="J9:J10"/>
  </mergeCells>
  <printOptions horizontalCentered="1"/>
  <pageMargins left="0.35433070866141736" right="0.35433070866141736" top="0.3937007874015748" bottom="0.3937007874015748" header="0.31496062992125984" footer="0.31496062992125984"/>
  <pageSetup fitToHeight="2"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zoomScalePageLayoutView="0" workbookViewId="0" topLeftCell="A1">
      <pane ySplit="11" topLeftCell="BM30" activePane="bottomLeft" state="frozen"/>
      <selection pane="topLeft" activeCell="A1" sqref="A1"/>
      <selection pane="bottomLeft" activeCell="M21" sqref="M21"/>
    </sheetView>
  </sheetViews>
  <sheetFormatPr defaultColWidth="9.140625" defaultRowHeight="12.75"/>
  <cols>
    <col min="1" max="1" width="5.421875" style="112" customWidth="1"/>
    <col min="2" max="2" width="0.2890625" style="112" customWidth="1"/>
    <col min="3" max="3" width="2.00390625" style="112" customWidth="1"/>
    <col min="4" max="4" width="32.57421875" style="112" customWidth="1"/>
    <col min="5" max="5" width="6.7109375" style="112" bestFit="1" customWidth="1"/>
    <col min="6" max="8" width="12.00390625" style="112" customWidth="1"/>
    <col min="9" max="9" width="13.28125" style="112" customWidth="1"/>
    <col min="10" max="11" width="12.00390625" style="112" customWidth="1"/>
    <col min="12" max="12" width="8.421875" style="112" bestFit="1" customWidth="1"/>
    <col min="13" max="13" width="10.00390625" style="112" customWidth="1"/>
    <col min="14" max="14" width="8.7109375" style="112" customWidth="1"/>
    <col min="15" max="16384" width="9.140625" style="112" customWidth="1"/>
  </cols>
  <sheetData>
    <row r="1" ht="12.75">
      <c r="J1" s="110"/>
    </row>
    <row r="2" ht="12.75">
      <c r="J2" s="48" t="s">
        <v>305</v>
      </c>
    </row>
    <row r="3" ht="12.75">
      <c r="J3" s="38" t="s">
        <v>381</v>
      </c>
    </row>
    <row r="5" spans="1:13" ht="30" customHeight="1">
      <c r="A5" s="402" t="s">
        <v>306</v>
      </c>
      <c r="B5" s="402"/>
      <c r="C5" s="402"/>
      <c r="D5" s="402"/>
      <c r="E5" s="402"/>
      <c r="F5" s="402"/>
      <c r="G5" s="402"/>
      <c r="H5" s="402"/>
      <c r="I5" s="402"/>
      <c r="J5" s="402"/>
      <c r="K5" s="402"/>
      <c r="L5" s="402"/>
      <c r="M5" s="402"/>
    </row>
    <row r="6" spans="4:13" ht="12.75">
      <c r="D6" s="403"/>
      <c r="E6" s="403"/>
      <c r="F6" s="403"/>
      <c r="G6" s="403"/>
      <c r="H6" s="403"/>
      <c r="I6" s="403"/>
      <c r="J6" s="403"/>
      <c r="K6" s="403"/>
      <c r="L6" s="403"/>
      <c r="M6" s="403"/>
    </row>
    <row r="7" spans="1:13" ht="12.75" customHeight="1">
      <c r="A7" s="310" t="s">
        <v>307</v>
      </c>
      <c r="B7" s="310"/>
      <c r="C7" s="310"/>
      <c r="D7" s="310"/>
      <c r="E7" s="310"/>
      <c r="F7" s="310"/>
      <c r="G7" s="310"/>
      <c r="H7" s="310"/>
      <c r="I7" s="310"/>
      <c r="J7" s="310"/>
      <c r="K7" s="310"/>
      <c r="L7" s="310"/>
      <c r="M7" s="310"/>
    </row>
    <row r="9" spans="1:13" ht="27" customHeight="1">
      <c r="A9" s="404" t="s">
        <v>376</v>
      </c>
      <c r="B9" s="395" t="s">
        <v>541</v>
      </c>
      <c r="C9" s="396"/>
      <c r="D9" s="397"/>
      <c r="E9" s="404" t="s">
        <v>552</v>
      </c>
      <c r="F9" s="404" t="s">
        <v>553</v>
      </c>
      <c r="G9" s="404" t="s">
        <v>554</v>
      </c>
      <c r="H9" s="404"/>
      <c r="I9" s="404"/>
      <c r="J9" s="404" t="s">
        <v>308</v>
      </c>
      <c r="K9" s="404"/>
      <c r="L9" s="393" t="s">
        <v>555</v>
      </c>
      <c r="M9" s="404" t="s">
        <v>5</v>
      </c>
    </row>
    <row r="10" spans="1:13" ht="101.25" customHeight="1">
      <c r="A10" s="405"/>
      <c r="B10" s="398"/>
      <c r="C10" s="399"/>
      <c r="D10" s="400"/>
      <c r="E10" s="404"/>
      <c r="F10" s="404"/>
      <c r="G10" s="40" t="s">
        <v>330</v>
      </c>
      <c r="H10" s="40" t="s">
        <v>309</v>
      </c>
      <c r="I10" s="40" t="s">
        <v>310</v>
      </c>
      <c r="J10" s="40" t="s">
        <v>311</v>
      </c>
      <c r="K10" s="40" t="s">
        <v>312</v>
      </c>
      <c r="L10" s="394"/>
      <c r="M10" s="404"/>
    </row>
    <row r="11" spans="1:13" ht="12.75">
      <c r="A11" s="135">
        <v>1</v>
      </c>
      <c r="B11" s="161"/>
      <c r="C11" s="162"/>
      <c r="D11" s="163">
        <v>2</v>
      </c>
      <c r="E11" s="164">
        <v>3</v>
      </c>
      <c r="F11" s="164">
        <v>4</v>
      </c>
      <c r="G11" s="164">
        <v>5</v>
      </c>
      <c r="H11" s="164">
        <v>6</v>
      </c>
      <c r="I11" s="164">
        <v>7</v>
      </c>
      <c r="J11" s="164">
        <v>8</v>
      </c>
      <c r="K11" s="164">
        <v>9</v>
      </c>
      <c r="L11" s="164">
        <v>10</v>
      </c>
      <c r="M11" s="41">
        <v>11</v>
      </c>
    </row>
    <row r="12" spans="1:13" ht="24.75" customHeight="1">
      <c r="A12" s="165" t="s">
        <v>380</v>
      </c>
      <c r="B12" s="373" t="s">
        <v>228</v>
      </c>
      <c r="C12" s="374"/>
      <c r="D12" s="375"/>
      <c r="E12" s="167"/>
      <c r="F12" s="283">
        <v>907.5</v>
      </c>
      <c r="G12" s="167"/>
      <c r="H12" s="167"/>
      <c r="I12" s="283">
        <v>2500</v>
      </c>
      <c r="J12" s="167"/>
      <c r="K12" s="167"/>
      <c r="L12" s="167"/>
      <c r="M12" s="284">
        <f>SUM(F12+G12+H12+I12+J12+K12)</f>
        <v>3407.5</v>
      </c>
    </row>
    <row r="13" spans="1:13" ht="12.75">
      <c r="A13" s="44" t="s">
        <v>383</v>
      </c>
      <c r="B13" s="168"/>
      <c r="C13" s="169" t="s">
        <v>313</v>
      </c>
      <c r="D13" s="170"/>
      <c r="E13" s="167"/>
      <c r="F13" s="285"/>
      <c r="G13" s="284">
        <v>2722</v>
      </c>
      <c r="H13" s="167"/>
      <c r="I13" s="286"/>
      <c r="J13" s="167"/>
      <c r="K13" s="172"/>
      <c r="L13" s="172"/>
      <c r="M13" s="284">
        <v>2722</v>
      </c>
    </row>
    <row r="14" spans="1:13" ht="12.75">
      <c r="A14" s="173" t="s">
        <v>190</v>
      </c>
      <c r="B14" s="174"/>
      <c r="C14" s="162"/>
      <c r="D14" s="175" t="s">
        <v>231</v>
      </c>
      <c r="E14" s="167"/>
      <c r="F14" s="285"/>
      <c r="G14" s="284">
        <v>2722</v>
      </c>
      <c r="H14" s="286"/>
      <c r="I14" s="286"/>
      <c r="J14" s="286"/>
      <c r="K14" s="287"/>
      <c r="L14" s="287"/>
      <c r="M14" s="284">
        <v>2722</v>
      </c>
    </row>
    <row r="15" spans="1:13" ht="25.5">
      <c r="A15" s="176" t="s">
        <v>191</v>
      </c>
      <c r="B15" s="162"/>
      <c r="C15" s="162"/>
      <c r="D15" s="175" t="s">
        <v>232</v>
      </c>
      <c r="E15" s="167"/>
      <c r="F15" s="171"/>
      <c r="G15" s="167"/>
      <c r="H15" s="167"/>
      <c r="I15" s="167"/>
      <c r="J15" s="167"/>
      <c r="K15" s="172"/>
      <c r="L15" s="172"/>
      <c r="M15" s="167"/>
    </row>
    <row r="16" spans="1:13" ht="28.5" customHeight="1">
      <c r="A16" s="177" t="s">
        <v>386</v>
      </c>
      <c r="B16" s="178"/>
      <c r="C16" s="388" t="s">
        <v>314</v>
      </c>
      <c r="D16" s="389"/>
      <c r="E16" s="167"/>
      <c r="F16" s="167"/>
      <c r="G16" s="167"/>
      <c r="H16" s="167"/>
      <c r="I16" s="167"/>
      <c r="J16" s="167"/>
      <c r="K16" s="167"/>
      <c r="L16" s="167"/>
      <c r="M16" s="136"/>
    </row>
    <row r="17" spans="1:13" ht="12.75">
      <c r="A17" s="173" t="s">
        <v>192</v>
      </c>
      <c r="B17" s="179"/>
      <c r="C17" s="162"/>
      <c r="D17" s="175" t="s">
        <v>234</v>
      </c>
      <c r="E17" s="167"/>
      <c r="F17" s="167"/>
      <c r="G17" s="167"/>
      <c r="H17" s="167"/>
      <c r="I17" s="167"/>
      <c r="J17" s="167"/>
      <c r="K17" s="167"/>
      <c r="L17" s="167"/>
      <c r="M17" s="136"/>
    </row>
    <row r="18" spans="1:13" ht="12.75">
      <c r="A18" s="173" t="s">
        <v>193</v>
      </c>
      <c r="B18" s="179"/>
      <c r="C18" s="162"/>
      <c r="D18" s="175" t="s">
        <v>235</v>
      </c>
      <c r="E18" s="167"/>
      <c r="F18" s="167"/>
      <c r="G18" s="167"/>
      <c r="H18" s="167"/>
      <c r="I18" s="167"/>
      <c r="J18" s="167"/>
      <c r="K18" s="167"/>
      <c r="L18" s="167"/>
      <c r="M18" s="136"/>
    </row>
    <row r="19" spans="1:13" ht="12.75">
      <c r="A19" s="173" t="s">
        <v>327</v>
      </c>
      <c r="B19" s="179"/>
      <c r="C19" s="162"/>
      <c r="D19" s="175" t="s">
        <v>236</v>
      </c>
      <c r="E19" s="167"/>
      <c r="F19" s="167"/>
      <c r="G19" s="167"/>
      <c r="H19" s="167"/>
      <c r="I19" s="167"/>
      <c r="J19" s="167"/>
      <c r="K19" s="167"/>
      <c r="L19" s="167"/>
      <c r="M19" s="136"/>
    </row>
    <row r="20" spans="1:13" ht="12.75">
      <c r="A20" s="44" t="s">
        <v>390</v>
      </c>
      <c r="B20" s="180"/>
      <c r="C20" s="181" t="s">
        <v>357</v>
      </c>
      <c r="D20" s="182"/>
      <c r="E20" s="167"/>
      <c r="F20" s="167"/>
      <c r="G20" s="167"/>
      <c r="H20" s="167"/>
      <c r="I20" s="167"/>
      <c r="J20" s="183"/>
      <c r="K20" s="172"/>
      <c r="L20" s="172"/>
      <c r="M20" s="167"/>
    </row>
    <row r="21" spans="1:13" ht="24.75" customHeight="1">
      <c r="A21" s="165" t="s">
        <v>391</v>
      </c>
      <c r="B21" s="390" t="s">
        <v>237</v>
      </c>
      <c r="C21" s="391"/>
      <c r="D21" s="392"/>
      <c r="E21" s="167"/>
      <c r="F21" s="284">
        <f>SUM(F12+F13-F16)</f>
        <v>907.5</v>
      </c>
      <c r="G21" s="284">
        <f>SUM(G12+G13-G16)</f>
        <v>2722</v>
      </c>
      <c r="H21" s="284">
        <f>SUM(H12+H13-H16)</f>
        <v>0</v>
      </c>
      <c r="I21" s="284">
        <f>SUM(I12+I13-I16)</f>
        <v>2500</v>
      </c>
      <c r="J21" s="286"/>
      <c r="K21" s="286"/>
      <c r="L21" s="286"/>
      <c r="M21" s="284">
        <f>SUM(M12+M13-M16)</f>
        <v>6129.5</v>
      </c>
    </row>
    <row r="22" spans="1:13" ht="24.75" customHeight="1">
      <c r="A22" s="165" t="s">
        <v>392</v>
      </c>
      <c r="B22" s="373" t="s">
        <v>315</v>
      </c>
      <c r="C22" s="374"/>
      <c r="D22" s="375"/>
      <c r="E22" s="41" t="s">
        <v>187</v>
      </c>
      <c r="F22" s="284">
        <v>907.5</v>
      </c>
      <c r="G22" s="167"/>
      <c r="H22" s="41" t="s">
        <v>187</v>
      </c>
      <c r="I22" s="288">
        <v>1354.21</v>
      </c>
      <c r="J22" s="41" t="s">
        <v>187</v>
      </c>
      <c r="K22" s="41" t="s">
        <v>187</v>
      </c>
      <c r="L22" s="41"/>
      <c r="M22" s="286">
        <v>2261.71</v>
      </c>
    </row>
    <row r="23" spans="1:13" ht="30" customHeight="1">
      <c r="A23" s="44" t="s">
        <v>395</v>
      </c>
      <c r="B23" s="166"/>
      <c r="C23" s="382" t="s">
        <v>316</v>
      </c>
      <c r="D23" s="383"/>
      <c r="E23" s="41" t="s">
        <v>187</v>
      </c>
      <c r="F23" s="167"/>
      <c r="G23" s="167"/>
      <c r="H23" s="41" t="s">
        <v>187</v>
      </c>
      <c r="I23" s="41"/>
      <c r="J23" s="41" t="s">
        <v>187</v>
      </c>
      <c r="K23" s="41" t="s">
        <v>187</v>
      </c>
      <c r="L23" s="41"/>
      <c r="M23" s="167"/>
    </row>
    <row r="24" spans="1:13" ht="26.25" customHeight="1">
      <c r="A24" s="44" t="s">
        <v>398</v>
      </c>
      <c r="B24" s="168"/>
      <c r="C24" s="386" t="s">
        <v>317</v>
      </c>
      <c r="D24" s="401"/>
      <c r="E24" s="41" t="s">
        <v>187</v>
      </c>
      <c r="F24" s="284">
        <v>0</v>
      </c>
      <c r="G24" s="183"/>
      <c r="H24" s="41" t="s">
        <v>187</v>
      </c>
      <c r="I24" s="289">
        <v>1145.79</v>
      </c>
      <c r="J24" s="41" t="s">
        <v>187</v>
      </c>
      <c r="K24" s="41" t="s">
        <v>187</v>
      </c>
      <c r="L24" s="41"/>
      <c r="M24" s="286">
        <v>1145.79</v>
      </c>
    </row>
    <row r="25" spans="1:13" ht="24.75" customHeight="1">
      <c r="A25" s="44" t="s">
        <v>400</v>
      </c>
      <c r="B25" s="168"/>
      <c r="C25" s="386" t="s">
        <v>318</v>
      </c>
      <c r="D25" s="387"/>
      <c r="E25" s="41" t="s">
        <v>187</v>
      </c>
      <c r="F25" s="183"/>
      <c r="G25" s="183"/>
      <c r="H25" s="41" t="s">
        <v>187</v>
      </c>
      <c r="I25" s="184"/>
      <c r="J25" s="41" t="s">
        <v>187</v>
      </c>
      <c r="K25" s="41" t="s">
        <v>187</v>
      </c>
      <c r="L25" s="41"/>
      <c r="M25" s="136"/>
    </row>
    <row r="26" spans="1:13" ht="12.75">
      <c r="A26" s="173" t="s">
        <v>242</v>
      </c>
      <c r="B26" s="174"/>
      <c r="C26" s="185"/>
      <c r="D26" s="186" t="s">
        <v>234</v>
      </c>
      <c r="E26" s="33" t="s">
        <v>187</v>
      </c>
      <c r="F26" s="187"/>
      <c r="G26" s="187"/>
      <c r="H26" s="33" t="s">
        <v>187</v>
      </c>
      <c r="I26" s="188"/>
      <c r="J26" s="33" t="s">
        <v>187</v>
      </c>
      <c r="K26" s="33" t="s">
        <v>187</v>
      </c>
      <c r="L26" s="33"/>
      <c r="M26" s="136"/>
    </row>
    <row r="27" spans="1:13" ht="12.75">
      <c r="A27" s="173" t="s">
        <v>243</v>
      </c>
      <c r="B27" s="174"/>
      <c r="C27" s="185"/>
      <c r="D27" s="186" t="s">
        <v>235</v>
      </c>
      <c r="E27" s="33" t="s">
        <v>187</v>
      </c>
      <c r="F27" s="187"/>
      <c r="G27" s="187"/>
      <c r="H27" s="33" t="s">
        <v>187</v>
      </c>
      <c r="I27" s="188"/>
      <c r="J27" s="33" t="s">
        <v>187</v>
      </c>
      <c r="K27" s="33" t="s">
        <v>187</v>
      </c>
      <c r="L27" s="33"/>
      <c r="M27" s="136"/>
    </row>
    <row r="28" spans="1:13" ht="12.75">
      <c r="A28" s="173" t="s">
        <v>244</v>
      </c>
      <c r="B28" s="174"/>
      <c r="C28" s="185"/>
      <c r="D28" s="186" t="s">
        <v>236</v>
      </c>
      <c r="E28" s="33" t="s">
        <v>187</v>
      </c>
      <c r="F28" s="187"/>
      <c r="G28" s="187"/>
      <c r="H28" s="33" t="s">
        <v>187</v>
      </c>
      <c r="I28" s="188"/>
      <c r="J28" s="33" t="s">
        <v>187</v>
      </c>
      <c r="K28" s="33" t="s">
        <v>187</v>
      </c>
      <c r="L28" s="33"/>
      <c r="M28" s="136"/>
    </row>
    <row r="29" spans="1:13" ht="12.75">
      <c r="A29" s="135" t="s">
        <v>402</v>
      </c>
      <c r="B29" s="179"/>
      <c r="C29" s="189" t="s">
        <v>357</v>
      </c>
      <c r="D29" s="175"/>
      <c r="E29" s="41" t="s">
        <v>187</v>
      </c>
      <c r="F29" s="190"/>
      <c r="G29" s="190"/>
      <c r="H29" s="41" t="s">
        <v>187</v>
      </c>
      <c r="I29" s="191"/>
      <c r="J29" s="41" t="s">
        <v>187</v>
      </c>
      <c r="K29" s="41" t="s">
        <v>187</v>
      </c>
      <c r="L29" s="41"/>
      <c r="M29" s="136"/>
    </row>
    <row r="30" spans="1:13" ht="24.75" customHeight="1">
      <c r="A30" s="165" t="s">
        <v>405</v>
      </c>
      <c r="B30" s="376" t="s">
        <v>319</v>
      </c>
      <c r="C30" s="377"/>
      <c r="D30" s="378"/>
      <c r="E30" s="41" t="s">
        <v>187</v>
      </c>
      <c r="F30" s="284">
        <v>907.5</v>
      </c>
      <c r="G30" s="286"/>
      <c r="H30" s="41" t="s">
        <v>187</v>
      </c>
      <c r="I30" s="289">
        <v>2500</v>
      </c>
      <c r="J30" s="41" t="s">
        <v>187</v>
      </c>
      <c r="K30" s="41" t="s">
        <v>187</v>
      </c>
      <c r="L30" s="41"/>
      <c r="M30" s="284">
        <v>3407.5</v>
      </c>
    </row>
    <row r="31" spans="1:13" ht="24.75" customHeight="1">
      <c r="A31" s="44" t="s">
        <v>406</v>
      </c>
      <c r="B31" s="373" t="s">
        <v>246</v>
      </c>
      <c r="C31" s="374"/>
      <c r="D31" s="375"/>
      <c r="E31" s="167"/>
      <c r="F31" s="167"/>
      <c r="G31" s="167"/>
      <c r="H31" s="167"/>
      <c r="I31" s="167"/>
      <c r="J31" s="167"/>
      <c r="K31" s="167"/>
      <c r="L31" s="167"/>
      <c r="M31" s="136"/>
    </row>
    <row r="32" spans="1:13" ht="24.75" customHeight="1">
      <c r="A32" s="44" t="s">
        <v>407</v>
      </c>
      <c r="B32" s="166"/>
      <c r="C32" s="382" t="s">
        <v>247</v>
      </c>
      <c r="D32" s="383"/>
      <c r="E32" s="167"/>
      <c r="F32" s="167"/>
      <c r="G32" s="167"/>
      <c r="H32" s="167"/>
      <c r="I32" s="167"/>
      <c r="J32" s="167"/>
      <c r="K32" s="167"/>
      <c r="L32" s="167"/>
      <c r="M32" s="136"/>
    </row>
    <row r="33" spans="1:13" ht="33" customHeight="1">
      <c r="A33" s="44" t="s">
        <v>409</v>
      </c>
      <c r="B33" s="168"/>
      <c r="C33" s="384" t="s">
        <v>320</v>
      </c>
      <c r="D33" s="385"/>
      <c r="E33" s="167"/>
      <c r="F33" s="167"/>
      <c r="G33" s="167"/>
      <c r="H33" s="167"/>
      <c r="I33" s="167"/>
      <c r="J33" s="167"/>
      <c r="K33" s="167"/>
      <c r="L33" s="167"/>
      <c r="M33" s="136"/>
    </row>
    <row r="34" spans="1:13" ht="29.25" customHeight="1">
      <c r="A34" s="44" t="s">
        <v>412</v>
      </c>
      <c r="B34" s="168"/>
      <c r="C34" s="386" t="s">
        <v>249</v>
      </c>
      <c r="D34" s="387"/>
      <c r="E34" s="167"/>
      <c r="F34" s="167"/>
      <c r="G34" s="167"/>
      <c r="H34" s="167"/>
      <c r="I34" s="167"/>
      <c r="J34" s="167"/>
      <c r="K34" s="167"/>
      <c r="L34" s="167"/>
      <c r="M34" s="136"/>
    </row>
    <row r="35" spans="1:13" ht="24.75" customHeight="1">
      <c r="A35" s="165" t="s">
        <v>415</v>
      </c>
      <c r="B35" s="168"/>
      <c r="C35" s="386" t="s">
        <v>321</v>
      </c>
      <c r="D35" s="387"/>
      <c r="E35" s="167"/>
      <c r="F35" s="167"/>
      <c r="G35" s="167"/>
      <c r="H35" s="167"/>
      <c r="I35" s="167"/>
      <c r="J35" s="167"/>
      <c r="K35" s="167"/>
      <c r="L35" s="167"/>
      <c r="M35" s="136"/>
    </row>
    <row r="36" spans="1:13" ht="12.75">
      <c r="A36" s="173" t="s">
        <v>251</v>
      </c>
      <c r="B36" s="174"/>
      <c r="C36" s="185"/>
      <c r="D36" s="186" t="s">
        <v>234</v>
      </c>
      <c r="E36" s="167"/>
      <c r="F36" s="167"/>
      <c r="G36" s="167"/>
      <c r="H36" s="167"/>
      <c r="I36" s="167"/>
      <c r="J36" s="167"/>
      <c r="K36" s="167"/>
      <c r="L36" s="167"/>
      <c r="M36" s="136"/>
    </row>
    <row r="37" spans="1:13" ht="12.75">
      <c r="A37" s="173" t="s">
        <v>252</v>
      </c>
      <c r="B37" s="174"/>
      <c r="C37" s="185"/>
      <c r="D37" s="186" t="s">
        <v>235</v>
      </c>
      <c r="E37" s="167"/>
      <c r="F37" s="167"/>
      <c r="G37" s="167"/>
      <c r="H37" s="167"/>
      <c r="I37" s="167"/>
      <c r="J37" s="167"/>
      <c r="K37" s="167"/>
      <c r="L37" s="167"/>
      <c r="M37" s="136"/>
    </row>
    <row r="38" spans="1:13" ht="12.75">
      <c r="A38" s="173" t="s">
        <v>253</v>
      </c>
      <c r="B38" s="174"/>
      <c r="C38" s="185"/>
      <c r="D38" s="186" t="s">
        <v>236</v>
      </c>
      <c r="E38" s="167"/>
      <c r="F38" s="167"/>
      <c r="G38" s="167"/>
      <c r="H38" s="167"/>
      <c r="I38" s="167"/>
      <c r="J38" s="167"/>
      <c r="K38" s="167"/>
      <c r="L38" s="167"/>
      <c r="M38" s="136"/>
    </row>
    <row r="39" spans="1:13" ht="12.75">
      <c r="A39" s="44" t="s">
        <v>419</v>
      </c>
      <c r="B39" s="168"/>
      <c r="C39" s="192" t="s">
        <v>357</v>
      </c>
      <c r="D39" s="170"/>
      <c r="E39" s="167"/>
      <c r="F39" s="167"/>
      <c r="G39" s="167"/>
      <c r="H39" s="167"/>
      <c r="I39" s="167"/>
      <c r="J39" s="167"/>
      <c r="K39" s="167"/>
      <c r="L39" s="167"/>
      <c r="M39" s="136"/>
    </row>
    <row r="40" spans="1:13" ht="26.25" customHeight="1">
      <c r="A40" s="165" t="s">
        <v>421</v>
      </c>
      <c r="B40" s="376" t="s">
        <v>322</v>
      </c>
      <c r="C40" s="377"/>
      <c r="D40" s="378"/>
      <c r="E40" s="167"/>
      <c r="F40" s="167"/>
      <c r="G40" s="167"/>
      <c r="H40" s="167"/>
      <c r="I40" s="167"/>
      <c r="J40" s="167"/>
      <c r="K40" s="167"/>
      <c r="L40" s="167"/>
      <c r="M40" s="136"/>
    </row>
    <row r="41" spans="1:13" ht="24.75" customHeight="1">
      <c r="A41" s="165" t="s">
        <v>423</v>
      </c>
      <c r="B41" s="379" t="s">
        <v>323</v>
      </c>
      <c r="C41" s="380"/>
      <c r="D41" s="381"/>
      <c r="E41" s="167"/>
      <c r="F41" s="290">
        <f>SUM(F21-F30-F34)</f>
        <v>0</v>
      </c>
      <c r="G41" s="290">
        <f>SUM(G21-G30-G34)</f>
        <v>2722</v>
      </c>
      <c r="H41" s="290"/>
      <c r="I41" s="290">
        <f>SUM(I21-I30-I34)</f>
        <v>0</v>
      </c>
      <c r="J41" s="291"/>
      <c r="K41" s="291"/>
      <c r="L41" s="291"/>
      <c r="M41" s="290">
        <f>SUM(M21-M30-M34)</f>
        <v>2722</v>
      </c>
    </row>
    <row r="42" spans="1:13" ht="24.75" customHeight="1">
      <c r="A42" s="165" t="s">
        <v>425</v>
      </c>
      <c r="B42" s="376" t="s">
        <v>324</v>
      </c>
      <c r="C42" s="377"/>
      <c r="D42" s="378"/>
      <c r="E42" s="167"/>
      <c r="F42" s="290">
        <f>SUM(F12-F22-F33)</f>
        <v>0</v>
      </c>
      <c r="G42" s="290">
        <f>SUM(G12-G22-G33)</f>
        <v>0</v>
      </c>
      <c r="H42" s="290"/>
      <c r="I42" s="290">
        <f>SUM(I12-I22-I33)</f>
        <v>1145.79</v>
      </c>
      <c r="J42" s="290"/>
      <c r="K42" s="290"/>
      <c r="L42" s="290">
        <f>SUM(L12-L22-L33)</f>
        <v>0</v>
      </c>
      <c r="M42" s="290">
        <v>1145.79</v>
      </c>
    </row>
    <row r="43" spans="1:6" ht="12.75">
      <c r="A43" s="108" t="s">
        <v>331</v>
      </c>
      <c r="B43" s="108"/>
      <c r="C43" s="108"/>
      <c r="D43" s="108"/>
      <c r="E43" s="108"/>
      <c r="F43" s="108"/>
    </row>
    <row r="44" ht="12.75">
      <c r="A44" s="193" t="s">
        <v>325</v>
      </c>
    </row>
  </sheetData>
  <sheetProtection/>
  <mergeCells count="27">
    <mergeCell ref="A5:M5"/>
    <mergeCell ref="D6:M6"/>
    <mergeCell ref="A9:A10"/>
    <mergeCell ref="E9:E10"/>
    <mergeCell ref="F9:F10"/>
    <mergeCell ref="G9:I9"/>
    <mergeCell ref="J9:K9"/>
    <mergeCell ref="A7:M7"/>
    <mergeCell ref="M9:M10"/>
    <mergeCell ref="B22:D22"/>
    <mergeCell ref="C23:D23"/>
    <mergeCell ref="C25:D25"/>
    <mergeCell ref="B30:D30"/>
    <mergeCell ref="C24:D24"/>
    <mergeCell ref="B12:D12"/>
    <mergeCell ref="C16:D16"/>
    <mergeCell ref="B21:D21"/>
    <mergeCell ref="L9:L10"/>
    <mergeCell ref="B9:D10"/>
    <mergeCell ref="B31:D31"/>
    <mergeCell ref="B40:D40"/>
    <mergeCell ref="B42:D42"/>
    <mergeCell ref="B41:D41"/>
    <mergeCell ref="C32:D32"/>
    <mergeCell ref="C33:D33"/>
    <mergeCell ref="C34:D34"/>
    <mergeCell ref="C35:D35"/>
  </mergeCells>
  <printOptions/>
  <pageMargins left="0.5511811023622047" right="0.5511811023622047" top="0.5905511811023623" bottom="0.5905511811023623" header="0.31496062992125984" footer="0.31496062992125984"/>
  <pageSetup fitToHeight="2" fitToWidth="1" horizontalDpi="600" verticalDpi="600" orientation="landscape" paperSize="9" scale="87" r:id="rId1"/>
  <rowBreaks count="1" manualBreakCount="1">
    <brk id="24" max="12" man="1"/>
  </rowBreaks>
</worksheet>
</file>

<file path=xl/worksheets/sheet8.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90" zoomScaleSheetLayoutView="90" zoomScalePageLayoutView="0" workbookViewId="0" topLeftCell="A1">
      <selection activeCell="F29" sqref="F29"/>
    </sheetView>
  </sheetViews>
  <sheetFormatPr defaultColWidth="9.140625" defaultRowHeight="12.75"/>
  <cols>
    <col min="1" max="1" width="11.8515625" style="28" customWidth="1"/>
    <col min="2" max="2" width="1.8515625" style="28" customWidth="1"/>
    <col min="3" max="3" width="34.8515625" style="28" customWidth="1"/>
    <col min="4" max="4" width="10.140625" style="28" customWidth="1"/>
    <col min="5" max="5" width="11.28125" style="28" customWidth="1"/>
    <col min="6" max="6" width="9.421875" style="28" customWidth="1"/>
    <col min="7" max="7" width="9.57421875" style="28" customWidth="1"/>
    <col min="8" max="8" width="10.140625" style="28" customWidth="1"/>
    <col min="9" max="9" width="9.00390625" style="28" customWidth="1"/>
    <col min="10" max="16384" width="9.140625" style="28" customWidth="1"/>
  </cols>
  <sheetData>
    <row r="1" ht="12.75">
      <c r="F1" s="195"/>
    </row>
    <row r="2" spans="6:9" ht="12.75">
      <c r="F2" s="412" t="s">
        <v>332</v>
      </c>
      <c r="G2" s="412"/>
      <c r="H2" s="412"/>
      <c r="I2" s="412"/>
    </row>
    <row r="3" spans="2:6" ht="12.75">
      <c r="B3" s="37"/>
      <c r="F3" s="28" t="s">
        <v>449</v>
      </c>
    </row>
    <row r="5" spans="1:9" ht="32.25" customHeight="1">
      <c r="A5" s="347" t="s">
        <v>90</v>
      </c>
      <c r="B5" s="347"/>
      <c r="C5" s="347"/>
      <c r="D5" s="347"/>
      <c r="E5" s="347"/>
      <c r="F5" s="347"/>
      <c r="G5" s="347"/>
      <c r="H5" s="347"/>
      <c r="I5" s="347"/>
    </row>
    <row r="6" spans="1:9" ht="12.75" customHeight="1">
      <c r="A6" s="50"/>
      <c r="B6" s="50"/>
      <c r="C6" s="50"/>
      <c r="D6" s="50"/>
      <c r="E6" s="50"/>
      <c r="F6" s="50"/>
      <c r="G6" s="50"/>
      <c r="H6" s="50"/>
      <c r="I6" s="50"/>
    </row>
    <row r="7" spans="1:9" ht="31.5" customHeight="1">
      <c r="A7" s="347" t="s">
        <v>91</v>
      </c>
      <c r="B7" s="347"/>
      <c r="C7" s="347"/>
      <c r="D7" s="347"/>
      <c r="E7" s="347"/>
      <c r="F7" s="347"/>
      <c r="G7" s="347"/>
      <c r="H7" s="347"/>
      <c r="I7" s="347"/>
    </row>
    <row r="9" spans="1:9" ht="25.5" customHeight="1">
      <c r="A9" s="413" t="s">
        <v>376</v>
      </c>
      <c r="B9" s="414" t="s">
        <v>197</v>
      </c>
      <c r="C9" s="415"/>
      <c r="D9" s="413" t="s">
        <v>542</v>
      </c>
      <c r="E9" s="413"/>
      <c r="F9" s="413"/>
      <c r="G9" s="413" t="s">
        <v>543</v>
      </c>
      <c r="H9" s="413"/>
      <c r="I9" s="413"/>
    </row>
    <row r="10" spans="1:9" ht="102">
      <c r="A10" s="413"/>
      <c r="B10" s="416"/>
      <c r="C10" s="417"/>
      <c r="D10" s="33" t="s">
        <v>15</v>
      </c>
      <c r="E10" s="33" t="s">
        <v>16</v>
      </c>
      <c r="F10" s="33" t="s">
        <v>17</v>
      </c>
      <c r="G10" s="33" t="s">
        <v>15</v>
      </c>
      <c r="H10" s="33" t="s">
        <v>16</v>
      </c>
      <c r="I10" s="33" t="s">
        <v>17</v>
      </c>
    </row>
    <row r="11" spans="1:9" ht="12.75">
      <c r="A11" s="33">
        <v>1</v>
      </c>
      <c r="B11" s="410">
        <v>2</v>
      </c>
      <c r="C11" s="411"/>
      <c r="D11" s="33">
        <v>3</v>
      </c>
      <c r="E11" s="33">
        <v>4</v>
      </c>
      <c r="F11" s="33">
        <v>5</v>
      </c>
      <c r="G11" s="33">
        <v>6</v>
      </c>
      <c r="H11" s="33">
        <v>7</v>
      </c>
      <c r="I11" s="33">
        <v>8</v>
      </c>
    </row>
    <row r="12" spans="1:9" ht="25.5" customHeight="1">
      <c r="A12" s="30" t="s">
        <v>380</v>
      </c>
      <c r="B12" s="343" t="s">
        <v>18</v>
      </c>
      <c r="C12" s="409"/>
      <c r="D12" s="302">
        <f>SUM(D13+D14+D17+D23+D24+D27)</f>
        <v>266349.12000000005</v>
      </c>
      <c r="E12" s="302">
        <f>SUM(E13+E14+E17+E23+E24+E27)</f>
        <v>263059.28</v>
      </c>
      <c r="F12" s="302">
        <f>SUM(F13+F14+F17+F23+F24+F27)</f>
        <v>0</v>
      </c>
      <c r="G12" s="33">
        <v>268880.44</v>
      </c>
      <c r="H12" s="33">
        <v>264047.84</v>
      </c>
      <c r="I12" s="302">
        <v>4832.6</v>
      </c>
    </row>
    <row r="13" spans="1:9" ht="15" customHeight="1">
      <c r="A13" s="33" t="s">
        <v>19</v>
      </c>
      <c r="B13" s="406" t="s">
        <v>20</v>
      </c>
      <c r="C13" s="407"/>
      <c r="D13" s="33"/>
      <c r="E13" s="33"/>
      <c r="F13" s="33"/>
      <c r="G13" s="33"/>
      <c r="H13" s="33"/>
      <c r="I13" s="33"/>
    </row>
    <row r="14" spans="1:9" ht="12.75" customHeight="1">
      <c r="A14" s="33" t="s">
        <v>189</v>
      </c>
      <c r="B14" s="361" t="s">
        <v>21</v>
      </c>
      <c r="C14" s="358"/>
      <c r="D14" s="56"/>
      <c r="E14" s="56"/>
      <c r="F14" s="56"/>
      <c r="G14" s="56"/>
      <c r="H14" s="56"/>
      <c r="I14" s="56"/>
    </row>
    <row r="15" spans="1:9" ht="12.75" customHeight="1">
      <c r="A15" s="33" t="s">
        <v>22</v>
      </c>
      <c r="B15" s="34"/>
      <c r="C15" s="196" t="s">
        <v>23</v>
      </c>
      <c r="D15" s="32"/>
      <c r="E15" s="32"/>
      <c r="F15" s="32"/>
      <c r="G15" s="32"/>
      <c r="H15" s="32"/>
      <c r="I15" s="32"/>
    </row>
    <row r="16" spans="1:9" ht="12.75" customHeight="1">
      <c r="A16" s="33" t="s">
        <v>24</v>
      </c>
      <c r="B16" s="34"/>
      <c r="C16" s="196" t="s">
        <v>25</v>
      </c>
      <c r="D16" s="32"/>
      <c r="E16" s="32"/>
      <c r="F16" s="32"/>
      <c r="G16" s="32"/>
      <c r="H16" s="32"/>
      <c r="I16" s="32"/>
    </row>
    <row r="17" spans="1:9" ht="25.5" customHeight="1">
      <c r="A17" s="33" t="s">
        <v>11</v>
      </c>
      <c r="B17" s="361" t="s">
        <v>26</v>
      </c>
      <c r="C17" s="358"/>
      <c r="D17" s="301">
        <v>1260</v>
      </c>
      <c r="E17" s="56"/>
      <c r="F17" s="301"/>
      <c r="G17" s="56">
        <v>1382.73</v>
      </c>
      <c r="H17" s="56"/>
      <c r="I17" s="56">
        <v>1382.73</v>
      </c>
    </row>
    <row r="18" spans="1:9" ht="12.75" customHeight="1">
      <c r="A18" s="33" t="s">
        <v>27</v>
      </c>
      <c r="B18" s="34"/>
      <c r="C18" s="196" t="s">
        <v>28</v>
      </c>
      <c r="D18" s="305">
        <v>1260</v>
      </c>
      <c r="E18" s="32"/>
      <c r="F18" s="305"/>
      <c r="G18" s="32">
        <v>1382.73</v>
      </c>
      <c r="H18" s="32"/>
      <c r="I18" s="32">
        <v>1382.73</v>
      </c>
    </row>
    <row r="19" spans="1:9" ht="12.75" customHeight="1">
      <c r="A19" s="33" t="s">
        <v>29</v>
      </c>
      <c r="B19" s="34"/>
      <c r="C19" s="196" t="s">
        <v>30</v>
      </c>
      <c r="D19" s="32"/>
      <c r="E19" s="32"/>
      <c r="F19" s="32"/>
      <c r="G19" s="32"/>
      <c r="H19" s="32"/>
      <c r="I19" s="32"/>
    </row>
    <row r="20" spans="1:9" ht="12.75" customHeight="1">
      <c r="A20" s="33" t="s">
        <v>31</v>
      </c>
      <c r="B20" s="34"/>
      <c r="C20" s="196" t="s">
        <v>32</v>
      </c>
      <c r="D20" s="32"/>
      <c r="E20" s="32"/>
      <c r="F20" s="32"/>
      <c r="G20" s="32"/>
      <c r="H20" s="32"/>
      <c r="I20" s="32"/>
    </row>
    <row r="21" spans="1:9" ht="12.75" customHeight="1">
      <c r="A21" s="33" t="s">
        <v>33</v>
      </c>
      <c r="B21" s="34"/>
      <c r="C21" s="196" t="s">
        <v>34</v>
      </c>
      <c r="D21" s="32"/>
      <c r="E21" s="32"/>
      <c r="F21" s="32"/>
      <c r="G21" s="32"/>
      <c r="H21" s="32"/>
      <c r="I21" s="32"/>
    </row>
    <row r="22" spans="1:9" ht="12.75" customHeight="1">
      <c r="A22" s="33" t="s">
        <v>35</v>
      </c>
      <c r="B22" s="34"/>
      <c r="C22" s="196" t="s">
        <v>208</v>
      </c>
      <c r="D22" s="32"/>
      <c r="E22" s="32"/>
      <c r="F22" s="32"/>
      <c r="G22" s="32"/>
      <c r="H22" s="32"/>
      <c r="I22" s="32"/>
    </row>
    <row r="23" spans="1:9" ht="25.5" customHeight="1">
      <c r="A23" s="33" t="s">
        <v>266</v>
      </c>
      <c r="B23" s="361" t="s">
        <v>36</v>
      </c>
      <c r="C23" s="358"/>
      <c r="D23" s="56"/>
      <c r="E23" s="56"/>
      <c r="F23" s="56"/>
      <c r="G23" s="56"/>
      <c r="H23" s="56"/>
      <c r="I23" s="56"/>
    </row>
    <row r="24" spans="1:9" ht="12.75" customHeight="1">
      <c r="A24" s="33" t="s">
        <v>268</v>
      </c>
      <c r="B24" s="361" t="s">
        <v>545</v>
      </c>
      <c r="C24" s="358"/>
      <c r="D24" s="56">
        <v>263059.28</v>
      </c>
      <c r="E24" s="56">
        <v>263059.28</v>
      </c>
      <c r="F24" s="56"/>
      <c r="G24" s="56">
        <v>264047.84</v>
      </c>
      <c r="H24" s="56">
        <v>264047.84</v>
      </c>
      <c r="I24" s="56"/>
    </row>
    <row r="25" spans="1:9" ht="12.75" customHeight="1">
      <c r="A25" s="33" t="s">
        <v>37</v>
      </c>
      <c r="B25" s="34"/>
      <c r="C25" s="196" t="s">
        <v>38</v>
      </c>
      <c r="D25" s="32">
        <v>263059.28</v>
      </c>
      <c r="E25" s="32">
        <v>263059.28</v>
      </c>
      <c r="F25" s="32"/>
      <c r="G25" s="32">
        <v>264047.84</v>
      </c>
      <c r="H25" s="32">
        <v>264047.84</v>
      </c>
      <c r="I25" s="32"/>
    </row>
    <row r="26" spans="1:9" ht="12.75" customHeight="1">
      <c r="A26" s="33" t="s">
        <v>39</v>
      </c>
      <c r="B26" s="34"/>
      <c r="C26" s="196" t="s">
        <v>208</v>
      </c>
      <c r="D26" s="32"/>
      <c r="E26" s="32"/>
      <c r="F26" s="32"/>
      <c r="G26" s="32"/>
      <c r="H26" s="32"/>
      <c r="I26" s="32"/>
    </row>
    <row r="27" spans="1:9" ht="12.75" customHeight="1">
      <c r="A27" s="33" t="s">
        <v>269</v>
      </c>
      <c r="B27" s="361" t="s">
        <v>546</v>
      </c>
      <c r="C27" s="358"/>
      <c r="D27" s="301">
        <v>2029.84</v>
      </c>
      <c r="E27" s="56"/>
      <c r="F27" s="56"/>
      <c r="G27" s="56">
        <v>3449.87</v>
      </c>
      <c r="H27" s="56"/>
      <c r="I27" s="56">
        <v>3449.87</v>
      </c>
    </row>
    <row r="28" spans="1:9" ht="38.25" customHeight="1">
      <c r="A28" s="30" t="s">
        <v>383</v>
      </c>
      <c r="B28" s="343" t="s">
        <v>92</v>
      </c>
      <c r="C28" s="344"/>
      <c r="D28" s="56"/>
      <c r="E28" s="56"/>
      <c r="F28" s="56"/>
      <c r="G28" s="56"/>
      <c r="H28" s="56"/>
      <c r="I28" s="56"/>
    </row>
    <row r="29" spans="1:9" ht="25.5" customHeight="1">
      <c r="A29" s="30" t="s">
        <v>386</v>
      </c>
      <c r="B29" s="364" t="s">
        <v>93</v>
      </c>
      <c r="C29" s="364"/>
      <c r="D29" s="56">
        <f>SUM(D12+D28)</f>
        <v>266349.12000000005</v>
      </c>
      <c r="E29" s="56">
        <f>SUM(E12+E28)</f>
        <v>263059.28</v>
      </c>
      <c r="F29" s="56">
        <f>SUM(F12+F28)</f>
        <v>0</v>
      </c>
      <c r="G29" s="56">
        <v>268880.44</v>
      </c>
      <c r="H29" s="56">
        <v>264047.84</v>
      </c>
      <c r="I29" s="301">
        <v>4832.6</v>
      </c>
    </row>
    <row r="30" spans="1:9" ht="12.75" customHeight="1">
      <c r="A30" s="197"/>
      <c r="B30" s="36"/>
      <c r="C30" s="36"/>
      <c r="D30" s="198"/>
      <c r="E30" s="198"/>
      <c r="F30" s="198"/>
      <c r="G30" s="198"/>
      <c r="H30" s="198"/>
      <c r="I30" s="198"/>
    </row>
    <row r="31" spans="3:8" ht="12.75">
      <c r="C31" s="408" t="s">
        <v>196</v>
      </c>
      <c r="D31" s="408"/>
      <c r="E31" s="408"/>
      <c r="F31" s="408"/>
      <c r="G31" s="408"/>
      <c r="H31" s="408"/>
    </row>
  </sheetData>
  <sheetProtection/>
  <mergeCells count="18">
    <mergeCell ref="B24:C24"/>
    <mergeCell ref="B12:C12"/>
    <mergeCell ref="B11:C11"/>
    <mergeCell ref="F2:I2"/>
    <mergeCell ref="A5:I5"/>
    <mergeCell ref="A7:I7"/>
    <mergeCell ref="A9:A10"/>
    <mergeCell ref="D9:F9"/>
    <mergeCell ref="G9:I9"/>
    <mergeCell ref="B9:C10"/>
    <mergeCell ref="C31:H31"/>
    <mergeCell ref="B28:C28"/>
    <mergeCell ref="B29:C29"/>
    <mergeCell ref="B27:C27"/>
    <mergeCell ref="B23:C23"/>
    <mergeCell ref="B13:C13"/>
    <mergeCell ref="B17:C17"/>
    <mergeCell ref="B14:C14"/>
  </mergeCells>
  <printOptions horizontalCentered="1"/>
  <pageMargins left="0.7480314960629921" right="0.7480314960629921" top="0.5" bottom="0.51"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
      <selection activeCell="G35" sqref="G35"/>
    </sheetView>
  </sheetViews>
  <sheetFormatPr defaultColWidth="9.140625" defaultRowHeight="12.75"/>
  <cols>
    <col min="1" max="1" width="5.140625" style="76" customWidth="1"/>
    <col min="2" max="2" width="1.421875" style="76" customWidth="1"/>
    <col min="3" max="3" width="35.421875" style="76" customWidth="1"/>
    <col min="4" max="7" width="12.421875" style="76" customWidth="1"/>
    <col min="8" max="16384" width="9.140625" style="76" customWidth="1"/>
  </cols>
  <sheetData>
    <row r="1" ht="12.75">
      <c r="D1" s="46"/>
    </row>
    <row r="2" spans="1:7" ht="12.75">
      <c r="A2" s="28"/>
      <c r="B2" s="28"/>
      <c r="C2" s="28"/>
      <c r="D2" s="412" t="s">
        <v>332</v>
      </c>
      <c r="E2" s="412"/>
      <c r="F2" s="412"/>
      <c r="G2" s="412"/>
    </row>
    <row r="3" spans="1:7" ht="12.75">
      <c r="A3" s="28"/>
      <c r="B3" s="37"/>
      <c r="C3" s="28"/>
      <c r="D3" s="37" t="s">
        <v>428</v>
      </c>
      <c r="E3" s="37"/>
      <c r="F3" s="37"/>
      <c r="G3" s="199"/>
    </row>
    <row r="4" spans="1:7" ht="12.75">
      <c r="A4" s="28"/>
      <c r="B4" s="28"/>
      <c r="C4" s="28"/>
      <c r="D4" s="28"/>
      <c r="E4" s="28"/>
      <c r="F4" s="28"/>
      <c r="G4" s="28"/>
    </row>
    <row r="5" spans="1:7" ht="35.25" customHeight="1">
      <c r="A5" s="347" t="s">
        <v>40</v>
      </c>
      <c r="B5" s="347"/>
      <c r="C5" s="347"/>
      <c r="D5" s="347"/>
      <c r="E5" s="347"/>
      <c r="F5" s="347"/>
      <c r="G5" s="347"/>
    </row>
    <row r="6" spans="1:7" ht="12.75">
      <c r="A6" s="28"/>
      <c r="B6" s="28"/>
      <c r="C6" s="28"/>
      <c r="D6" s="28"/>
      <c r="E6" s="28"/>
      <c r="F6" s="28"/>
      <c r="G6" s="28"/>
    </row>
    <row r="7" spans="1:7" ht="15.75">
      <c r="A7" s="418" t="s">
        <v>41</v>
      </c>
      <c r="B7" s="418"/>
      <c r="C7" s="418"/>
      <c r="D7" s="418"/>
      <c r="E7" s="418"/>
      <c r="F7" s="418"/>
      <c r="G7" s="418"/>
    </row>
    <row r="8" spans="1:7" ht="12.75">
      <c r="A8" s="28"/>
      <c r="B8" s="28"/>
      <c r="C8" s="28"/>
      <c r="D8" s="28"/>
      <c r="E8" s="28"/>
      <c r="F8" s="28"/>
      <c r="G8" s="28"/>
    </row>
    <row r="9" spans="1:7" ht="38.25" customHeight="1">
      <c r="A9" s="419" t="s">
        <v>376</v>
      </c>
      <c r="B9" s="420" t="s">
        <v>197</v>
      </c>
      <c r="C9" s="421"/>
      <c r="D9" s="419" t="s">
        <v>542</v>
      </c>
      <c r="E9" s="419"/>
      <c r="F9" s="419" t="s">
        <v>543</v>
      </c>
      <c r="G9" s="419"/>
    </row>
    <row r="10" spans="1:7" ht="25.5">
      <c r="A10" s="419"/>
      <c r="B10" s="422"/>
      <c r="C10" s="423"/>
      <c r="D10" s="201" t="s">
        <v>15</v>
      </c>
      <c r="E10" s="201" t="s">
        <v>42</v>
      </c>
      <c r="F10" s="201" t="s">
        <v>15</v>
      </c>
      <c r="G10" s="201" t="s">
        <v>42</v>
      </c>
    </row>
    <row r="11" spans="1:7" ht="12.75">
      <c r="A11" s="201">
        <v>1</v>
      </c>
      <c r="B11" s="424">
        <v>2</v>
      </c>
      <c r="C11" s="425"/>
      <c r="D11" s="201">
        <v>3</v>
      </c>
      <c r="E11" s="201">
        <v>4</v>
      </c>
      <c r="F11" s="201">
        <v>5</v>
      </c>
      <c r="G11" s="201">
        <v>6</v>
      </c>
    </row>
    <row r="12" spans="1:7" ht="37.5" customHeight="1">
      <c r="A12" s="200" t="s">
        <v>380</v>
      </c>
      <c r="B12" s="426" t="s">
        <v>43</v>
      </c>
      <c r="C12" s="427"/>
      <c r="D12" s="203">
        <v>0</v>
      </c>
      <c r="E12" s="203">
        <v>0</v>
      </c>
      <c r="F12" s="203">
        <v>0</v>
      </c>
      <c r="G12" s="203">
        <v>0</v>
      </c>
    </row>
    <row r="13" spans="1:7" ht="12.75">
      <c r="A13" s="201" t="s">
        <v>188</v>
      </c>
      <c r="B13" s="202"/>
      <c r="C13" s="204" t="s">
        <v>44</v>
      </c>
      <c r="D13" s="205">
        <v>0</v>
      </c>
      <c r="E13" s="205">
        <v>0</v>
      </c>
      <c r="F13" s="205">
        <v>0</v>
      </c>
      <c r="G13" s="205">
        <v>0</v>
      </c>
    </row>
    <row r="14" spans="1:7" ht="12.75">
      <c r="A14" s="201" t="s">
        <v>189</v>
      </c>
      <c r="B14" s="202"/>
      <c r="C14" s="204" t="s">
        <v>45</v>
      </c>
      <c r="D14" s="205"/>
      <c r="E14" s="205"/>
      <c r="F14" s="205"/>
      <c r="G14" s="205"/>
    </row>
    <row r="15" spans="1:7" ht="12.75">
      <c r="A15" s="201" t="s">
        <v>11</v>
      </c>
      <c r="B15" s="202"/>
      <c r="C15" s="204" t="s">
        <v>46</v>
      </c>
      <c r="D15" s="205"/>
      <c r="E15" s="205"/>
      <c r="F15" s="205"/>
      <c r="G15" s="205"/>
    </row>
    <row r="16" spans="1:7" ht="12.75">
      <c r="A16" s="201" t="s">
        <v>266</v>
      </c>
      <c r="B16" s="202"/>
      <c r="C16" s="204" t="s">
        <v>47</v>
      </c>
      <c r="D16" s="205"/>
      <c r="E16" s="205"/>
      <c r="F16" s="205"/>
      <c r="G16" s="205"/>
    </row>
    <row r="17" spans="1:7" ht="12.75" customHeight="1">
      <c r="A17" s="206" t="s">
        <v>268</v>
      </c>
      <c r="B17" s="202"/>
      <c r="C17" s="204" t="s">
        <v>48</v>
      </c>
      <c r="D17" s="205"/>
      <c r="E17" s="205"/>
      <c r="F17" s="205"/>
      <c r="G17" s="205"/>
    </row>
    <row r="18" spans="1:7" ht="12.75" customHeight="1">
      <c r="A18" s="207" t="s">
        <v>269</v>
      </c>
      <c r="B18" s="202"/>
      <c r="C18" s="204" t="s">
        <v>49</v>
      </c>
      <c r="D18" s="205"/>
      <c r="E18" s="205"/>
      <c r="F18" s="205"/>
      <c r="G18" s="205"/>
    </row>
    <row r="19" spans="1:7" ht="25.5" customHeight="1">
      <c r="A19" s="200" t="s">
        <v>383</v>
      </c>
      <c r="B19" s="426" t="s">
        <v>50</v>
      </c>
      <c r="C19" s="427"/>
      <c r="D19" s="203">
        <v>0</v>
      </c>
      <c r="E19" s="203">
        <v>0</v>
      </c>
      <c r="F19" s="203">
        <v>0</v>
      </c>
      <c r="G19" s="203">
        <v>0</v>
      </c>
    </row>
    <row r="20" spans="1:7" ht="12.75">
      <c r="A20" s="201" t="s">
        <v>51</v>
      </c>
      <c r="B20" s="202"/>
      <c r="C20" s="204" t="s">
        <v>52</v>
      </c>
      <c r="D20" s="205">
        <v>0</v>
      </c>
      <c r="E20" s="205">
        <v>0</v>
      </c>
      <c r="F20" s="205">
        <v>0</v>
      </c>
      <c r="G20" s="205">
        <v>0</v>
      </c>
    </row>
    <row r="21" spans="1:7" ht="12.75">
      <c r="A21" s="201" t="s">
        <v>53</v>
      </c>
      <c r="B21" s="202"/>
      <c r="C21" s="204" t="s">
        <v>45</v>
      </c>
      <c r="D21" s="205"/>
      <c r="E21" s="205"/>
      <c r="F21" s="205"/>
      <c r="G21" s="205"/>
    </row>
    <row r="22" spans="1:7" ht="12.75">
      <c r="A22" s="201" t="s">
        <v>54</v>
      </c>
      <c r="B22" s="202"/>
      <c r="C22" s="204" t="s">
        <v>46</v>
      </c>
      <c r="D22" s="205"/>
      <c r="E22" s="205"/>
      <c r="F22" s="205"/>
      <c r="G22" s="205"/>
    </row>
    <row r="23" spans="1:7" ht="12.75" customHeight="1">
      <c r="A23" s="201" t="s">
        <v>55</v>
      </c>
      <c r="B23" s="202"/>
      <c r="C23" s="204" t="s">
        <v>47</v>
      </c>
      <c r="D23" s="205"/>
      <c r="E23" s="205"/>
      <c r="F23" s="205"/>
      <c r="G23" s="205"/>
    </row>
    <row r="24" spans="1:7" ht="12.75">
      <c r="A24" s="206" t="s">
        <v>301</v>
      </c>
      <c r="B24" s="202"/>
      <c r="C24" s="204" t="s">
        <v>48</v>
      </c>
      <c r="D24" s="205"/>
      <c r="E24" s="205"/>
      <c r="F24" s="205"/>
      <c r="G24" s="205"/>
    </row>
    <row r="25" spans="1:7" ht="12.75">
      <c r="A25" s="207" t="s">
        <v>326</v>
      </c>
      <c r="B25" s="202"/>
      <c r="C25" s="204" t="s">
        <v>49</v>
      </c>
      <c r="D25" s="205"/>
      <c r="E25" s="205"/>
      <c r="F25" s="205"/>
      <c r="G25" s="205"/>
    </row>
    <row r="26" spans="1:7" ht="25.5" customHeight="1">
      <c r="A26" s="200" t="s">
        <v>56</v>
      </c>
      <c r="B26" s="426" t="s">
        <v>57</v>
      </c>
      <c r="C26" s="427"/>
      <c r="D26" s="203">
        <v>0</v>
      </c>
      <c r="E26" s="203">
        <v>0</v>
      </c>
      <c r="F26" s="203">
        <v>0</v>
      </c>
      <c r="G26" s="203">
        <v>0</v>
      </c>
    </row>
    <row r="27" spans="1:7" ht="12.75">
      <c r="A27" s="201" t="s">
        <v>58</v>
      </c>
      <c r="B27" s="202"/>
      <c r="C27" s="204" t="s">
        <v>52</v>
      </c>
      <c r="D27" s="205">
        <v>0</v>
      </c>
      <c r="E27" s="205">
        <v>0</v>
      </c>
      <c r="F27" s="205">
        <v>0</v>
      </c>
      <c r="G27" s="205">
        <v>0</v>
      </c>
    </row>
    <row r="28" spans="1:7" ht="12.75">
      <c r="A28" s="201" t="s">
        <v>59</v>
      </c>
      <c r="B28" s="202"/>
      <c r="C28" s="204" t="s">
        <v>45</v>
      </c>
      <c r="D28" s="205"/>
      <c r="E28" s="205"/>
      <c r="F28" s="205"/>
      <c r="G28" s="205"/>
    </row>
    <row r="29" spans="1:7" ht="12.75">
      <c r="A29" s="201" t="s">
        <v>60</v>
      </c>
      <c r="B29" s="202"/>
      <c r="C29" s="208" t="s">
        <v>46</v>
      </c>
      <c r="D29" s="205"/>
      <c r="E29" s="205"/>
      <c r="F29" s="205"/>
      <c r="G29" s="205"/>
    </row>
    <row r="30" spans="1:7" ht="12.75">
      <c r="A30" s="201" t="s">
        <v>61</v>
      </c>
      <c r="B30" s="202"/>
      <c r="C30" s="204" t="s">
        <v>47</v>
      </c>
      <c r="D30" s="205"/>
      <c r="E30" s="205"/>
      <c r="F30" s="205"/>
      <c r="G30" s="205"/>
    </row>
    <row r="31" spans="1:7" ht="12.75" customHeight="1">
      <c r="A31" s="209" t="s">
        <v>329</v>
      </c>
      <c r="B31" s="202"/>
      <c r="C31" s="204" t="s">
        <v>48</v>
      </c>
      <c r="D31" s="205"/>
      <c r="E31" s="205"/>
      <c r="F31" s="205"/>
      <c r="G31" s="205"/>
    </row>
    <row r="32" spans="1:7" ht="12.75" customHeight="1">
      <c r="A32" s="201" t="s">
        <v>62</v>
      </c>
      <c r="B32" s="202"/>
      <c r="C32" s="204" t="s">
        <v>63</v>
      </c>
      <c r="D32" s="205"/>
      <c r="E32" s="205"/>
      <c r="F32" s="205"/>
      <c r="G32" s="205"/>
    </row>
    <row r="33" spans="1:7" ht="12.75">
      <c r="A33" s="201" t="s">
        <v>64</v>
      </c>
      <c r="B33" s="202"/>
      <c r="C33" s="204" t="s">
        <v>65</v>
      </c>
      <c r="D33" s="205"/>
      <c r="E33" s="205"/>
      <c r="F33" s="205"/>
      <c r="G33" s="205"/>
    </row>
    <row r="34" spans="1:7" ht="12.75" customHeight="1">
      <c r="A34" s="210" t="s">
        <v>390</v>
      </c>
      <c r="B34" s="428" t="s">
        <v>66</v>
      </c>
      <c r="C34" s="429"/>
      <c r="D34" s="211">
        <v>0</v>
      </c>
      <c r="E34" s="211">
        <v>0</v>
      </c>
      <c r="F34" s="211">
        <v>0</v>
      </c>
      <c r="G34" s="211">
        <v>0</v>
      </c>
    </row>
    <row r="35" spans="1:7" ht="12.75">
      <c r="A35" s="30" t="s">
        <v>67</v>
      </c>
      <c r="B35" s="364" t="s">
        <v>68</v>
      </c>
      <c r="C35" s="364"/>
      <c r="D35" s="56">
        <v>0</v>
      </c>
      <c r="E35" s="56">
        <v>0</v>
      </c>
      <c r="F35" s="56">
        <v>0</v>
      </c>
      <c r="G35" s="56">
        <v>0</v>
      </c>
    </row>
    <row r="36" spans="1:7" ht="12.75">
      <c r="A36" s="197"/>
      <c r="B36" s="36"/>
      <c r="C36" s="36"/>
      <c r="D36" s="198"/>
      <c r="E36" s="198"/>
      <c r="F36" s="198"/>
      <c r="G36" s="198"/>
    </row>
    <row r="37" spans="1:7" ht="12.75">
      <c r="A37" s="197"/>
      <c r="B37" s="36"/>
      <c r="C37" s="36"/>
      <c r="D37" s="212"/>
      <c r="E37" s="212"/>
      <c r="F37" s="198"/>
      <c r="G37" s="198"/>
    </row>
    <row r="38" spans="1:7" ht="12.75">
      <c r="A38" s="197"/>
      <c r="B38" s="36"/>
      <c r="C38" s="36"/>
      <c r="D38" s="198"/>
      <c r="E38" s="198"/>
      <c r="F38" s="198"/>
      <c r="G38" s="198"/>
    </row>
  </sheetData>
  <sheetProtection/>
  <mergeCells count="13">
    <mergeCell ref="B35:C35"/>
    <mergeCell ref="B11:C11"/>
    <mergeCell ref="B12:C12"/>
    <mergeCell ref="B19:C19"/>
    <mergeCell ref="B26:C26"/>
    <mergeCell ref="B34:C34"/>
    <mergeCell ref="D2:G2"/>
    <mergeCell ref="A5:G5"/>
    <mergeCell ref="A7:G7"/>
    <mergeCell ref="A9:A10"/>
    <mergeCell ref="D9:E9"/>
    <mergeCell ref="F9:G9"/>
    <mergeCell ref="B9:C1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Buhalterė</cp:lastModifiedBy>
  <cp:lastPrinted>2014-03-13T09:04:56Z</cp:lastPrinted>
  <dcterms:created xsi:type="dcterms:W3CDTF">2013-02-01T07:28:35Z</dcterms:created>
  <dcterms:modified xsi:type="dcterms:W3CDTF">2014-03-13T09:07:03Z</dcterms:modified>
  <cp:category/>
  <cp:version/>
  <cp:contentType/>
  <cp:contentStatus/>
</cp:coreProperties>
</file>